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ut\Desktop\TED Inovação PM\"/>
    </mc:Choice>
  </mc:AlternateContent>
  <bookViews>
    <workbookView xWindow="0" yWindow="0" windowWidth="24000" windowHeight="10320"/>
  </bookViews>
  <sheets>
    <sheet name="Orçamento Sintético" sheetId="1" r:id="rId1"/>
    <sheet name="CRONOGRAMA " sheetId="3" r:id="rId2"/>
  </sheets>
  <calcPr calcId="152511"/>
</workbook>
</file>

<file path=xl/calcChain.xml><?xml version="1.0" encoding="utf-8"?>
<calcChain xmlns="http://schemas.openxmlformats.org/spreadsheetml/2006/main">
  <c r="K58" i="1" l="1"/>
  <c r="L54" i="1"/>
  <c r="L6" i="1"/>
  <c r="L11" i="1"/>
  <c r="L15" i="1"/>
  <c r="L22" i="1"/>
  <c r="L24" i="1"/>
  <c r="L47" i="1"/>
  <c r="D15" i="3" s="1"/>
  <c r="C15" i="3" s="1"/>
  <c r="I49" i="1"/>
  <c r="J49" i="1"/>
  <c r="K49" i="1"/>
  <c r="L49" i="1"/>
  <c r="I50" i="1"/>
  <c r="J50" i="1"/>
  <c r="K50" i="1"/>
  <c r="L50" i="1"/>
  <c r="I51" i="1"/>
  <c r="J51" i="1"/>
  <c r="K51" i="1"/>
  <c r="L51" i="1"/>
  <c r="I52" i="1"/>
  <c r="J52" i="1"/>
  <c r="K52" i="1"/>
  <c r="L52" i="1"/>
  <c r="I53" i="1"/>
  <c r="J53" i="1"/>
  <c r="K53" i="1"/>
  <c r="L53" i="1"/>
  <c r="K48" i="1"/>
  <c r="J48" i="1"/>
  <c r="L48" i="1" s="1"/>
  <c r="I48" i="1"/>
  <c r="I26" i="1"/>
  <c r="J26" i="1"/>
  <c r="K26" i="1"/>
  <c r="L26" i="1"/>
  <c r="I27" i="1"/>
  <c r="J27" i="1"/>
  <c r="K27" i="1"/>
  <c r="L27" i="1"/>
  <c r="I28" i="1"/>
  <c r="J28" i="1"/>
  <c r="K28" i="1"/>
  <c r="L28" i="1"/>
  <c r="I29" i="1"/>
  <c r="J29" i="1"/>
  <c r="K29" i="1"/>
  <c r="L29" i="1"/>
  <c r="I30" i="1"/>
  <c r="J30" i="1"/>
  <c r="K30" i="1"/>
  <c r="L30" i="1"/>
  <c r="I31" i="1"/>
  <c r="J31" i="1"/>
  <c r="K31" i="1"/>
  <c r="L31" i="1"/>
  <c r="I32" i="1"/>
  <c r="J32" i="1"/>
  <c r="K32" i="1"/>
  <c r="L32" i="1"/>
  <c r="I33" i="1"/>
  <c r="J33" i="1"/>
  <c r="K33" i="1"/>
  <c r="L33" i="1"/>
  <c r="I34" i="1"/>
  <c r="J34" i="1"/>
  <c r="K34" i="1"/>
  <c r="L34" i="1"/>
  <c r="I35" i="1"/>
  <c r="J35" i="1"/>
  <c r="K35" i="1"/>
  <c r="L35" i="1"/>
  <c r="I36" i="1"/>
  <c r="J36" i="1"/>
  <c r="K36" i="1"/>
  <c r="L36" i="1"/>
  <c r="I37" i="1"/>
  <c r="J37" i="1"/>
  <c r="K37" i="1"/>
  <c r="L37" i="1"/>
  <c r="I38" i="1"/>
  <c r="J38" i="1"/>
  <c r="K38" i="1"/>
  <c r="L38" i="1"/>
  <c r="I39" i="1"/>
  <c r="J39" i="1"/>
  <c r="K39" i="1"/>
  <c r="L39" i="1"/>
  <c r="I40" i="1"/>
  <c r="J40" i="1"/>
  <c r="K40" i="1"/>
  <c r="L40" i="1"/>
  <c r="I41" i="1"/>
  <c r="J41" i="1"/>
  <c r="K41" i="1"/>
  <c r="L41" i="1"/>
  <c r="I42" i="1"/>
  <c r="J42" i="1"/>
  <c r="K42" i="1"/>
  <c r="L42" i="1"/>
  <c r="I43" i="1"/>
  <c r="J43" i="1"/>
  <c r="K43" i="1"/>
  <c r="L43" i="1"/>
  <c r="I44" i="1"/>
  <c r="J44" i="1"/>
  <c r="K44" i="1"/>
  <c r="L44" i="1"/>
  <c r="I45" i="1"/>
  <c r="J45" i="1"/>
  <c r="K45" i="1"/>
  <c r="L45" i="1"/>
  <c r="I46" i="1"/>
  <c r="J46" i="1"/>
  <c r="K46" i="1"/>
  <c r="L46" i="1"/>
  <c r="K25" i="1"/>
  <c r="J25" i="1"/>
  <c r="L25" i="1" s="1"/>
  <c r="I25" i="1"/>
  <c r="L23" i="1"/>
  <c r="K23" i="1"/>
  <c r="J23" i="1"/>
  <c r="I23" i="1"/>
  <c r="I17" i="1"/>
  <c r="J17" i="1"/>
  <c r="K17" i="1"/>
  <c r="L17" i="1"/>
  <c r="I18" i="1"/>
  <c r="J18" i="1"/>
  <c r="K18" i="1"/>
  <c r="L18" i="1"/>
  <c r="I19" i="1"/>
  <c r="J19" i="1"/>
  <c r="K19" i="1"/>
  <c r="L19" i="1"/>
  <c r="I20" i="1"/>
  <c r="J20" i="1"/>
  <c r="K20" i="1"/>
  <c r="L20" i="1"/>
  <c r="I21" i="1"/>
  <c r="J21" i="1"/>
  <c r="K21" i="1"/>
  <c r="L21" i="1"/>
  <c r="K16" i="1"/>
  <c r="J16" i="1"/>
  <c r="L16" i="1" s="1"/>
  <c r="I16" i="1"/>
  <c r="I13" i="1"/>
  <c r="J13" i="1"/>
  <c r="K13" i="1"/>
  <c r="L13" i="1"/>
  <c r="I14" i="1"/>
  <c r="J14" i="1"/>
  <c r="K14" i="1"/>
  <c r="L14" i="1"/>
  <c r="K12" i="1"/>
  <c r="L12" i="1" s="1"/>
  <c r="J12" i="1"/>
  <c r="I12" i="1"/>
  <c r="I8" i="1"/>
  <c r="J8" i="1"/>
  <c r="L8" i="1" s="1"/>
  <c r="K8" i="1"/>
  <c r="I9" i="1"/>
  <c r="J9" i="1"/>
  <c r="L9" i="1" s="1"/>
  <c r="K9" i="1"/>
  <c r="I10" i="1"/>
  <c r="J10" i="1"/>
  <c r="L10" i="1" s="1"/>
  <c r="K10" i="1"/>
  <c r="L7" i="1"/>
  <c r="K7" i="1"/>
  <c r="J7" i="1"/>
  <c r="I7" i="1"/>
  <c r="D17" i="3"/>
  <c r="D13" i="3"/>
  <c r="D11" i="3"/>
  <c r="C11" i="3" s="1"/>
  <c r="D9" i="3"/>
  <c r="D7" i="3"/>
  <c r="C7" i="3" s="1"/>
  <c r="D5" i="3"/>
  <c r="B14" i="3"/>
  <c r="B12" i="3"/>
  <c r="B10" i="3"/>
  <c r="B8" i="3"/>
  <c r="B6" i="3"/>
  <c r="B4" i="3"/>
  <c r="D14" i="3"/>
  <c r="D12" i="3"/>
  <c r="D10" i="3"/>
  <c r="D8" i="3"/>
  <c r="D6" i="3"/>
  <c r="D4" i="3"/>
  <c r="D16" i="3" l="1"/>
  <c r="C5" i="3"/>
  <c r="C9" i="3"/>
  <c r="C13" i="3"/>
  <c r="C16" i="3" l="1"/>
</calcChain>
</file>

<file path=xl/sharedStrings.xml><?xml version="1.0" encoding="utf-8"?>
<sst xmlns="http://schemas.openxmlformats.org/spreadsheetml/2006/main" count="277" uniqueCount="202">
  <si>
    <t>Obra</t>
  </si>
  <si>
    <t>Bancos</t>
  </si>
  <si>
    <t>B.D.I.</t>
  </si>
  <si>
    <t>Encargos Sociais</t>
  </si>
  <si>
    <t>ESPAÇO DINÂMICO INTERATIVO PALMEIRA DAS MISSÕES</t>
  </si>
  <si>
    <t xml:space="preserve">SINAPI - 08/2022 - Rio Grande do Sul
ORSE - 07/2022 - Sergipe
SEDOP - 05/2022 - Pará
SEINFRA - 027 - Ceará
SETOP - 03/2022 - Minas Gerais
IOPES - 06/2022 - Espírito Santo
SIURB - 01/2022 - São Paulo
SIURB INFRA - 01/2022 - São Paulo
SUDECAP - 06/2022 - Minas Gerais
CPOS - 05/2022 - São Paulo
FDE - 07/2022 - São Paulo
AGETOP CIVIL - 07/2022 - Goiás
CAEMA - 12/2019 - Maranhão
EMBASA - 01/2022 - Bahia
CAERN - 11/2021 - Rio Grande do Norte
SBC - 09/2022 - Rio Grande do Sul
</t>
  </si>
  <si>
    <t>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</si>
  <si>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</si>
  <si>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</si>
  <si>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</si>
  <si>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</si>
  <si>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</si>
  <si>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</si>
  <si>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</si>
  <si>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</si>
  <si>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</si>
  <si>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</si>
  <si>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M. O.</t>
  </si>
  <si>
    <t>MAT.</t>
  </si>
  <si>
    <t xml:space="preserve"> 1 </t>
  </si>
  <si>
    <t>SERVIÇOS PRELIMINARES</t>
  </si>
  <si>
    <t xml:space="preserve"> 1.1 </t>
  </si>
  <si>
    <t xml:space="preserve"> 93572 </t>
  </si>
  <si>
    <t>SINAPI</t>
  </si>
  <si>
    <t>MESTRE DE OBRAS COM ENCARGOS COMPLEMENTARES</t>
  </si>
  <si>
    <t>MES</t>
  </si>
  <si>
    <t xml:space="preserve"> 1.2 </t>
  </si>
  <si>
    <t xml:space="preserve"> 90777 </t>
  </si>
  <si>
    <t>ENGENHEIRO CIVIL DE OBRA JUNIOR COM ENCARGOS COMPLEMENTARES</t>
  </si>
  <si>
    <t>H</t>
  </si>
  <si>
    <t xml:space="preserve"> 1.3 </t>
  </si>
  <si>
    <t xml:space="preserve"> 74209/001 </t>
  </si>
  <si>
    <t>PLACA DE OBRA EM CHAPA DE ACO GALVANIZADO</t>
  </si>
  <si>
    <t>m²</t>
  </si>
  <si>
    <t xml:space="preserve"> 1.4 </t>
  </si>
  <si>
    <t xml:space="preserve"> 10832 </t>
  </si>
  <si>
    <t>ORSE</t>
  </si>
  <si>
    <t>As Built</t>
  </si>
  <si>
    <t xml:space="preserve"> 2 </t>
  </si>
  <si>
    <t>REVESTIMENTOS</t>
  </si>
  <si>
    <t xml:space="preserve"> 2.1 </t>
  </si>
  <si>
    <t xml:space="preserve"> 2.480 </t>
  </si>
  <si>
    <t>Próprio</t>
  </si>
  <si>
    <t>ORSE (8181) - Tela de aço galvanizado fio 12 bwg, cor preta, malha 2", ondulada, quadrada, fixada em moldura constituída de barra chata de 1 1/2 x 1/4"</t>
  </si>
  <si>
    <t xml:space="preserve"> 2.2 </t>
  </si>
  <si>
    <t xml:space="preserve"> 88523 </t>
  </si>
  <si>
    <t>REFERÊNCIA SINAPI (96110) - FORRO EM COMPENSADO DE VIROLA, E=2 CM, PARA AMBIENTES COMERCIAIS, INCLUSIVE ESTRUTURA METÁLICA DE FIXAÇÃO. AF_05/2017_P</t>
  </si>
  <si>
    <t xml:space="preserve"> 2.3 </t>
  </si>
  <si>
    <t xml:space="preserve"> 88522 </t>
  </si>
  <si>
    <t>SETOP (REV-LAM-010) - REVESTIMENTO EM COMPENSADO DE VIROLA, E= 2CM, INCLUSIVE BARROTEAMENTO, COMPLETA, COM NICHO</t>
  </si>
  <si>
    <t xml:space="preserve"> 3 </t>
  </si>
  <si>
    <t>PINTURA</t>
  </si>
  <si>
    <t xml:space="preserve"> 3.1 </t>
  </si>
  <si>
    <t xml:space="preserve"> 88485 </t>
  </si>
  <si>
    <t>APLICAÇÃO DE FUNDO SELADOR ACRÍLICO EM PAREDES, UMA DEMÃO. AF_06/2014</t>
  </si>
  <si>
    <t xml:space="preserve"> 3.2 </t>
  </si>
  <si>
    <t xml:space="preserve"> 88484 </t>
  </si>
  <si>
    <t>APLICAÇÃO DE FUNDO SELADOR ACRÍLICO EM TETO, UMA DEMÃO. AF_06/2014</t>
  </si>
  <si>
    <t xml:space="preserve"> 3.3 </t>
  </si>
  <si>
    <t xml:space="preserve"> 88489 </t>
  </si>
  <si>
    <t>APLICAÇÃO MANUAL DE PINTURA COM TINTA LÁTEX ACRÍLICA EM PAREDES, DUAS DEMÃOS. AF_06/2014</t>
  </si>
  <si>
    <t xml:space="preserve"> 3.4 </t>
  </si>
  <si>
    <t xml:space="preserve"> 88488 </t>
  </si>
  <si>
    <t>APLICAÇÃO MANUAL DE PINTURA COM TINTA LÁTEX ACRÍLICA EM TETO, DUAS DEMÃOS. AF_06/2014</t>
  </si>
  <si>
    <t xml:space="preserve"> 3.5 </t>
  </si>
  <si>
    <t xml:space="preserve"> 102219 </t>
  </si>
  <si>
    <t>PINTURA TINTA DE ACABAMENTO (PIGMENTADA) ESMALTE SINTÉTICO ACETINADO EM MADEIRA DE ESQUADRIAS E RODAPÉ, 2 DEMÃOS. AF_01/2021</t>
  </si>
  <si>
    <t xml:space="preserve"> 3.6 </t>
  </si>
  <si>
    <t xml:space="preserve"> 100748 </t>
  </si>
  <si>
    <t>PINTURA COM TINTA ALQUÍDICA DE ACABAMENTO (ESMALTE SINTÉTICO FOSCO) APLICADA A ROLO OU PINCEL SOBRE PERFIL METÁLICO (DUAS DEMÃOS)). AF_01/2020</t>
  </si>
  <si>
    <t xml:space="preserve"> 4 </t>
  </si>
  <si>
    <t>PISO</t>
  </si>
  <si>
    <t xml:space="preserve"> 4.1 </t>
  </si>
  <si>
    <t xml:space="preserve"> ED-17867 </t>
  </si>
  <si>
    <t>SETOP</t>
  </si>
  <si>
    <t>APLICAÇÃO DE VERNIZ, COM ACABAMENTO BRILHANTE, EM PISO DE MADEIRA TIPO TACO, DUAS (2) DEMÃOS, INCLUSIVE RASPAGEM (LIXAMENTO) E CALAFETAÇÃO</t>
  </si>
  <si>
    <t xml:space="preserve"> 5 </t>
  </si>
  <si>
    <t>INSTALAÇÕES ELÉTRICAS</t>
  </si>
  <si>
    <t xml:space="preserve"> 5.1 </t>
  </si>
  <si>
    <t xml:space="preserve"> 8.0057 </t>
  </si>
  <si>
    <t>Cabo de cobre PP 2x 1,5mm², cobre eletrolítico, seção circular, têmpera mole, classe 5 de encordoamento (NBR NM 280), isolamento das veias individuais à base de PVC, sem chumbo anti-chama, classe térmica 70oC e para a cobertura externa PVC classe térmica 60oC (NBR 13249),  para tensões nominais até 450/750 V conforme norma de referencia  NBR NM 247-5. Metro linear. Completo</t>
  </si>
  <si>
    <t>m</t>
  </si>
  <si>
    <t xml:space="preserve"> 5.2 </t>
  </si>
  <si>
    <t xml:space="preserve"> 2.212 </t>
  </si>
  <si>
    <t>LUMINARIA PENDENTE decorativa de alumínio pintado eletrostaticamente na cor preta, TIPO FUNIL, (cônica) com base e-27 Diâmetro aproximado 200 mm X Altura 300 mm com cabo PP, com haste de aproximadamente 400mm e flange base de fixação de aproximadamente 100mm para o teto. Tipo comercial ou escritório. Fornecimento e instalação.</t>
  </si>
  <si>
    <t>un</t>
  </si>
  <si>
    <t xml:space="preserve"> 5.3 </t>
  </si>
  <si>
    <t xml:space="preserve"> 2.390 </t>
  </si>
  <si>
    <t>LUMINÁRIA DE SOBREPOR, tipo SPOT, regulável, braço ajustável, pintura epoxi BRANCO, alto acabamento, para fixação em eletrocalha / trilho, teto, forro ou parede,  BASE E-27, com lâmpada LED PAR20, 14/16W, 3000K. Fornecimento e instalação</t>
  </si>
  <si>
    <t>Un</t>
  </si>
  <si>
    <t xml:space="preserve"> 5.4 </t>
  </si>
  <si>
    <t xml:space="preserve"> 95778 </t>
  </si>
  <si>
    <t>CONDULETE DE ALUMÍNIO, TIPO C, PARA ELETRODUTO DE AÇO GALVANIZADO DN 20 MM (3/4''), APARENTE - FORNECIMENTO E INSTALAÇÃO. AF_11/2016_P</t>
  </si>
  <si>
    <t>UN</t>
  </si>
  <si>
    <t xml:space="preserve"> 5.5 </t>
  </si>
  <si>
    <t xml:space="preserve"> 90462 </t>
  </si>
  <si>
    <t>SUPORTE PARA ATÉ 3 TUBOS VERTICAIS, ESPAÇADO A CADA 3 M, EM PERFILADO DE SEÇÃO 38X38 MM, POR METRO DE TUBULAÇÃO FIXADA. AF_05/2015</t>
  </si>
  <si>
    <t>M</t>
  </si>
  <si>
    <t xml:space="preserve"> 5.6 </t>
  </si>
  <si>
    <t xml:space="preserve"> 2.370 </t>
  </si>
  <si>
    <t>Remoção, retirada e destinação, dentro da UFSM, de fiação aparente, embutida, aérea ou subterrânea.</t>
  </si>
  <si>
    <t>hora</t>
  </si>
  <si>
    <t xml:space="preserve"> 5.7 </t>
  </si>
  <si>
    <t xml:space="preserve"> 9.012 </t>
  </si>
  <si>
    <t>Retirada de eletrodutos existentes</t>
  </si>
  <si>
    <t xml:space="preserve"> 5.8 </t>
  </si>
  <si>
    <t xml:space="preserve"> 95745 </t>
  </si>
  <si>
    <t>ELETRODUTO DE AÇO GALVANIZADO, CLASSE LEVE, DN 20 MM (3/4), APARENTE, INSTALADO EM TETO - FORNECIMENTO E INSTALAÇÃO. AF_11/2016_P</t>
  </si>
  <si>
    <t xml:space="preserve"> 5.9 </t>
  </si>
  <si>
    <t xml:space="preserve"> 2.550 </t>
  </si>
  <si>
    <t>Luminária de SOBREPOR, para lâmpadas de LED de 2x18/20W (120cm), com corpo em chapa de aço tratada e pintada, refletor facetado em alumínio anodizado brilhante de alta refletância e alta pureza 99,85%. Soquete tipo push-in G-13 de engate rápido, rotor de segurança em policarbonato e contatos em bronze fosforoso. Com 02 lâmpadas tubo LED 18W, G-13, T8, 220V. Ref. Intral AS-810 ou similar. Fornecimento e instalação.</t>
  </si>
  <si>
    <t xml:space="preserve"> 5.10 </t>
  </si>
  <si>
    <t xml:space="preserve"> 91924 </t>
  </si>
  <si>
    <t>CABO DE COBRE FLEXÍVEL ISOLADO, 1,5 MM², ANTI-CHAMA 450/750 V, PARA CIRCUITOS TERMINAIS - FORNECIMENTO E INSTALAÇÃO. AF_12/2015</t>
  </si>
  <si>
    <t xml:space="preserve"> 5.11 </t>
  </si>
  <si>
    <t xml:space="preserve"> 91955 </t>
  </si>
  <si>
    <t>INTERRUPTOR PARALELO (1 MÓDULO), 10A/250V, INCLUINDO SUPORTE E PLACA - FORNECIMENTO E INSTALAÇÃO. AF_12/2015</t>
  </si>
  <si>
    <t xml:space="preserve"> 5.12 </t>
  </si>
  <si>
    <t xml:space="preserve"> 91953 </t>
  </si>
  <si>
    <t>INTERRUPTOR SIMPLES (1 MÓDULO), 10A/250V, INCLUINDO SUPORTE E PLACA - FORNECIMENTO E INSTALAÇÃO. AF_12/2015</t>
  </si>
  <si>
    <t xml:space="preserve"> 5.13 </t>
  </si>
  <si>
    <t xml:space="preserve"> 91835 </t>
  </si>
  <si>
    <t>ELETRODUTO FLEXÍVEL CORRUGADO REFORÇADO, PVC, DN 25 MM (3/4"), PARA CIRCUITOS TERMINAIS, INSTALADO EM FORRO - FORNECIMENTO E INSTALAÇÃO. AF_12/2015</t>
  </si>
  <si>
    <t xml:space="preserve"> 5.14 </t>
  </si>
  <si>
    <t xml:space="preserve"> 8.0076 </t>
  </si>
  <si>
    <t>Eletrocalha metálica zincada LISA 50 x 50 mm, Chapa 24 ( 0,65 mm), Perfil "U", contendo pintura esmalte cor cinza, tampa de encaixe, junção para eletrocalha, derivações, suporte vertical para fixação. Todo o material necessário para instalação da eletrocalha. Fornecimento e instalação.</t>
  </si>
  <si>
    <t xml:space="preserve"> 5.15 </t>
  </si>
  <si>
    <t xml:space="preserve"> 98307 </t>
  </si>
  <si>
    <t>TOMADA DE REDE RJ45 - FORNECIMENTO E INSTALAÇÃO. AF_11/2019</t>
  </si>
  <si>
    <t xml:space="preserve"> 5.16 </t>
  </si>
  <si>
    <t xml:space="preserve"> 91926 </t>
  </si>
  <si>
    <t>CABO DE COBRE FLEXÍVEL ISOLADO, 2,5 MM², ANTI-CHAMA 450/750 V, PARA CIRCUITOS TERMINAIS - FORNECIMENTO E INSTALAÇÃO. AF_12/2015</t>
  </si>
  <si>
    <t xml:space="preserve"> 5.17 </t>
  </si>
  <si>
    <t xml:space="preserve"> 92001 </t>
  </si>
  <si>
    <t>TOMADA BAIXA DE EMBUTIR (1 MÓDULO), 2P+T 20 A, INCLUINDO SUPORTE E PLACA - FORNECIMENTO E INSTALAÇÃO. AF_12/2015</t>
  </si>
  <si>
    <t xml:space="preserve"> 5.18 </t>
  </si>
  <si>
    <t xml:space="preserve"> 91997 </t>
  </si>
  <si>
    <t>TOMADA MÉDIA DE EMBUTIR (1 MÓDULO), 2P+T 20 A, INCLUINDO SUPORTE E PLACA - FORNECIMENTO E INSTALAÇÃO. AF_12/2015</t>
  </si>
  <si>
    <t xml:space="preserve"> 5.19 </t>
  </si>
  <si>
    <t xml:space="preserve"> 91993 </t>
  </si>
  <si>
    <t>TOMADA ALTA DE EMBUTIR (1 MÓDULO), 2P+T 20 A, INCLUINDO SUPORTE E PLACA - FORNECIMENTO E INSTALAÇÃO. AF_12/2015</t>
  </si>
  <si>
    <t xml:space="preserve"> 5.20 </t>
  </si>
  <si>
    <t xml:space="preserve"> 12657 </t>
  </si>
  <si>
    <t>Tomada para antena de TV, sem caixa, inclusive conector emenda para cabo coaxial</t>
  </si>
  <si>
    <t xml:space="preserve"> 5.21 </t>
  </si>
  <si>
    <t xml:space="preserve"> 7138 </t>
  </si>
  <si>
    <t>Fornecimento e lançamento de cabo utp 4 pares cat 6</t>
  </si>
  <si>
    <t xml:space="preserve"> 5.22 </t>
  </si>
  <si>
    <t xml:space="preserve"> 9.006 </t>
  </si>
  <si>
    <t>CERTIFICAÇÃO CATEGORIA 6</t>
  </si>
  <si>
    <t>unid</t>
  </si>
  <si>
    <t xml:space="preserve"> 6 </t>
  </si>
  <si>
    <t>SERVIÇOS COMPLEMENTARES</t>
  </si>
  <si>
    <t xml:space="preserve"> 6.1 </t>
  </si>
  <si>
    <t xml:space="preserve"> 2.386 </t>
  </si>
  <si>
    <t>AGETOP CIVIL (240107) - PALCO MOVEL EM ASSOALHO EM COMPENSADO DE VIROLA, CONFORME PROJETO, COMPLETA</t>
  </si>
  <si>
    <t xml:space="preserve"> 6.2 </t>
  </si>
  <si>
    <t xml:space="preserve"> 2003 </t>
  </si>
  <si>
    <t>REF. COMP. CPOS (23.08.170) - Lousa em MDF cru revestido com laminado de fórmica branca</t>
  </si>
  <si>
    <t xml:space="preserve"> 6.3 </t>
  </si>
  <si>
    <t xml:space="preserve"> 4868 </t>
  </si>
  <si>
    <t>Balanço de  madeira fixado em laje existente</t>
  </si>
  <si>
    <t xml:space="preserve"> 6.4 </t>
  </si>
  <si>
    <t xml:space="preserve"> 2005 </t>
  </si>
  <si>
    <t>COMP. REF. SEDOP (110150) - Banco expositor em compensado de virola, e= 2cm, conforme projeto, total 8 unidades</t>
  </si>
  <si>
    <t xml:space="preserve"> 6.5 </t>
  </si>
  <si>
    <t xml:space="preserve"> 2006 </t>
  </si>
  <si>
    <t>REF. COMP. CPOS (23.08.170) - Quadro móvel em MDF cru e=15 mm, revestido com laminado de fórmica branca e=0,8mm em todas as faces, conforme projeto, total de 8 unidades</t>
  </si>
  <si>
    <t xml:space="preserve"> 6.6 </t>
  </si>
  <si>
    <t xml:space="preserve"> 9537 </t>
  </si>
  <si>
    <t>LIMPEZA FINAL DA OBRA</t>
  </si>
  <si>
    <t>Totais -&gt;</t>
  </si>
  <si>
    <t>Total Geral</t>
  </si>
  <si>
    <t>_______________________________________________________________
Pedro
Engenheiro Civil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</si>
  <si>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</si>
  <si>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</si>
  <si>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</si>
  <si>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</si>
  <si>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</si>
  <si>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</si>
  <si>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</si>
  <si>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</si>
  <si>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</si>
  <si>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</si>
  <si>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</si>
  <si>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</si>
  <si>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</si>
  <si>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</si>
  <si>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</si>
  <si>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</si>
  <si>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</si>
  <si>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</si>
  <si>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</si>
  <si>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</si>
  <si>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</si>
  <si>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</si>
  <si>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</si>
  <si>
    <t>CRONOGRAMA FÍSICO-FINANCEIRO</t>
  </si>
  <si>
    <t>It</t>
  </si>
  <si>
    <t>DESCRIÇÃO</t>
  </si>
  <si>
    <t>30 dias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</si>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</sst>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38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2"/>
      <name val="ZapfHumnst BT"/>
      <family val="2"/>
    </font>
    <font>
      <sz val="12"/>
      <name val="ZapfHumnst BT"/>
      <family val="2"/>
    </font>
    <font>
      <b/>
      <sz val="14"/>
      <name val="Arial Narrow"/>
      <family val="2"/>
    </font>
    <font>
      <b/>
      <sz val="14"/>
      <color rgb="FFFF0000"/>
      <name val="Arial Narrow"/>
      <family val="2"/>
    </font>
    <font>
      <b/>
      <sz val="8"/>
      <name val="ZapfHumnst BT"/>
      <family val="2"/>
    </font>
    <font>
      <b/>
      <sz val="9"/>
      <name val="ZapfHumnst BT"/>
      <family val="2"/>
    </font>
    <font>
      <b/>
      <sz val="10"/>
      <name val="ZapfHumnst BT"/>
      <family val="2"/>
    </font>
    <font>
      <sz val="8"/>
      <name val="ZapfHumnst BT"/>
      <family val="2"/>
    </font>
    <font>
      <b/>
      <sz val="8"/>
      <color indexed="10"/>
      <name val="ZapfHumnst BT"/>
      <family val="2"/>
    </font>
    <font>
      <sz val="10"/>
      <name val="ZapfHumnst BT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/>
  </cellStyleXfs>
  <cellXfs count="8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right" vertical="top" wrapText="1"/>
    </xf>
    <xf numFmtId="4" fontId="18" fillId="19" borderId="0" xfId="0" applyNumberFormat="1" applyFont="1" applyFill="1" applyAlignment="1">
      <alignment horizontal="right" vertical="top" wrapText="1"/>
    </xf>
    <xf numFmtId="0" fontId="19" fillId="20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center" vertical="top" wrapText="1"/>
    </xf>
    <xf numFmtId="49" fontId="21" fillId="22" borderId="13" xfId="0" applyNumberFormat="1" applyFont="1" applyFill="1" applyBorder="1" applyAlignment="1" applyProtection="1">
      <alignment horizontal="left" vertical="center" wrapText="1"/>
      <protection locked="0"/>
    </xf>
    <xf numFmtId="49" fontId="21" fillId="22" borderId="13" xfId="0" applyNumberFormat="1" applyFont="1" applyFill="1" applyBorder="1" applyAlignment="1" applyProtection="1">
      <alignment horizontal="center" vertical="center" wrapText="1"/>
      <protection locked="0"/>
    </xf>
    <xf numFmtId="0" fontId="22" fillId="22" borderId="13" xfId="0" applyFont="1" applyFill="1" applyBorder="1" applyAlignment="1">
      <alignment horizontal="left"/>
    </xf>
    <xf numFmtId="4" fontId="21" fillId="22" borderId="1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>
      <alignment horizontal="left" vertical="top" wrapText="1"/>
    </xf>
    <xf numFmtId="0" fontId="22" fillId="0" borderId="14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4" fontId="24" fillId="0" borderId="14" xfId="0" applyNumberFormat="1" applyFont="1" applyBorder="1" applyAlignment="1">
      <alignment horizontal="center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center" vertical="top" wrapText="1"/>
    </xf>
    <xf numFmtId="4" fontId="22" fillId="23" borderId="14" xfId="0" applyNumberFormat="1" applyFont="1" applyFill="1" applyBorder="1" applyAlignment="1" applyProtection="1">
      <alignment horizontal="center" vertical="center" wrapText="1"/>
      <protection locked="0"/>
    </xf>
    <xf numFmtId="0" fontId="26" fillId="24" borderId="0" xfId="0" applyFont="1" applyFill="1" applyAlignment="1">
      <alignment horizontal="center" vertical="top" wrapText="1"/>
    </xf>
    <xf numFmtId="0" fontId="29" fillId="0" borderId="0" xfId="1" applyFont="1" applyBorder="1" applyAlignment="1">
      <alignment vertical="center" wrapText="1"/>
    </xf>
    <xf numFmtId="49" fontId="31" fillId="0" borderId="14" xfId="1" applyNumberFormat="1" applyFont="1" applyBorder="1" applyAlignment="1">
      <alignment horizontal="center" vertical="center" wrapText="1"/>
    </xf>
    <xf numFmtId="0" fontId="32" fillId="25" borderId="14" xfId="1" applyFont="1" applyFill="1" applyBorder="1" applyAlignment="1">
      <alignment horizontal="center" vertical="center" wrapText="1"/>
    </xf>
    <xf numFmtId="0" fontId="33" fillId="25" borderId="14" xfId="1" applyFont="1" applyFill="1" applyBorder="1" applyAlignment="1">
      <alignment horizontal="center" vertical="center" wrapText="1"/>
    </xf>
    <xf numFmtId="4" fontId="33" fillId="25" borderId="14" xfId="1" applyNumberFormat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center" vertical="center" wrapText="1"/>
    </xf>
    <xf numFmtId="9" fontId="32" fillId="0" borderId="14" xfId="1" applyNumberFormat="1" applyFont="1" applyBorder="1" applyAlignment="1">
      <alignment horizontal="center" vertical="center" wrapText="1"/>
    </xf>
    <xf numFmtId="0" fontId="34" fillId="0" borderId="0" xfId="1" applyFont="1" applyBorder="1" applyAlignment="1">
      <alignment vertical="center" wrapText="1"/>
    </xf>
    <xf numFmtId="4" fontId="32" fillId="0" borderId="14" xfId="1" applyNumberFormat="1" applyFont="1" applyBorder="1" applyAlignment="1">
      <alignment horizontal="center" vertical="center" wrapText="1"/>
    </xf>
    <xf numFmtId="4" fontId="32" fillId="26" borderId="14" xfId="1" applyNumberFormat="1" applyFont="1" applyFill="1" applyBorder="1" applyAlignment="1">
      <alignment horizontal="center" vertical="center" wrapText="1"/>
    </xf>
    <xf numFmtId="0" fontId="34" fillId="0" borderId="0" xfId="1" applyFont="1" applyBorder="1" applyAlignment="1">
      <alignment horizontal="center" vertical="center" wrapText="1"/>
    </xf>
    <xf numFmtId="0" fontId="34" fillId="0" borderId="14" xfId="1" applyFont="1" applyBorder="1" applyAlignment="1">
      <alignment horizontal="center" vertical="center" wrapText="1"/>
    </xf>
    <xf numFmtId="4" fontId="32" fillId="0" borderId="14" xfId="1" applyNumberFormat="1" applyFont="1" applyBorder="1" applyAlignment="1">
      <alignment horizontal="center" wrapText="1"/>
    </xf>
    <xf numFmtId="4" fontId="34" fillId="0" borderId="0" xfId="1" applyNumberFormat="1" applyFont="1" applyBorder="1" applyAlignment="1">
      <alignment horizontal="center" vertical="center" wrapText="1"/>
    </xf>
    <xf numFmtId="4" fontId="34" fillId="0" borderId="14" xfId="1" applyNumberFormat="1" applyFont="1" applyBorder="1" applyAlignment="1">
      <alignment horizontal="center" vertical="center" wrapText="1"/>
    </xf>
    <xf numFmtId="4" fontId="36" fillId="0" borderId="14" xfId="1" applyNumberFormat="1" applyFont="1" applyBorder="1" applyAlignment="1">
      <alignment horizontal="center" vertical="center" wrapText="1"/>
    </xf>
    <xf numFmtId="0" fontId="37" fillId="0" borderId="0" xfId="1" applyFont="1" applyBorder="1" applyAlignment="1">
      <alignment vertical="center" wrapText="1"/>
    </xf>
    <xf numFmtId="4" fontId="37" fillId="0" borderId="0" xfId="1" applyNumberFormat="1" applyFont="1" applyBorder="1" applyAlignment="1">
      <alignment vertical="center" wrapText="1"/>
    </xf>
    <xf numFmtId="0" fontId="37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vertical="center" wrapText="1"/>
    </xf>
    <xf numFmtId="0" fontId="35" fillId="0" borderId="0" xfId="1" applyFont="1" applyBorder="1" applyAlignment="1">
      <alignment horizontal="center" vertical="center" wrapText="1"/>
    </xf>
    <xf numFmtId="0" fontId="37" fillId="0" borderId="0" xfId="1" applyFont="1" applyBorder="1" applyAlignment="1">
      <alignment horizontal="right" vertical="center" wrapText="1"/>
    </xf>
    <xf numFmtId="2" fontId="17" fillId="18" borderId="0" xfId="0" applyNumberFormat="1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0" fontId="17" fillId="18" borderId="0" xfId="0" applyFont="1" applyFill="1" applyAlignment="1">
      <alignment horizontal="right" vertical="top" wrapText="1"/>
    </xf>
    <xf numFmtId="4" fontId="18" fillId="19" borderId="0" xfId="0" applyNumberFormat="1" applyFont="1" applyFill="1" applyAlignment="1">
      <alignment horizontal="righ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0" fillId="21" borderId="0" xfId="0" applyFont="1" applyFill="1" applyAlignment="1">
      <alignment horizontal="center" vertical="top" wrapText="1"/>
    </xf>
    <xf numFmtId="0" fontId="15" fillId="16" borderId="14" xfId="0" applyFont="1" applyFill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49" fontId="21" fillId="23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>
      <alignment horizontal="center" vertical="top" wrapText="1"/>
    </xf>
    <xf numFmtId="0" fontId="28" fillId="0" borderId="17" xfId="1" applyFont="1" applyBorder="1" applyAlignment="1">
      <alignment horizontal="center" vertical="center" wrapText="1"/>
    </xf>
    <xf numFmtId="0" fontId="28" fillId="0" borderId="18" xfId="1" applyFont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 wrapText="1"/>
    </xf>
    <xf numFmtId="49" fontId="30" fillId="0" borderId="17" xfId="1" applyNumberFormat="1" applyFont="1" applyBorder="1" applyAlignment="1">
      <alignment horizontal="right" vertical="center" wrapText="1"/>
    </xf>
    <xf numFmtId="49" fontId="30" fillId="0" borderId="18" xfId="1" applyNumberFormat="1" applyFont="1" applyBorder="1" applyAlignment="1">
      <alignment horizontal="right" vertical="center" wrapText="1"/>
    </xf>
    <xf numFmtId="0" fontId="32" fillId="0" borderId="14" xfId="1" applyFont="1" applyBorder="1" applyAlignment="1">
      <alignment horizontal="center" vertical="center" wrapText="1"/>
    </xf>
    <xf numFmtId="0" fontId="32" fillId="0" borderId="14" xfId="1" applyFont="1" applyBorder="1" applyAlignment="1">
      <alignment horizontal="left" vertical="center" wrapText="1"/>
    </xf>
    <xf numFmtId="4" fontId="34" fillId="0" borderId="14" xfId="1" applyNumberFormat="1" applyFont="1" applyBorder="1" applyAlignment="1">
      <alignment horizontal="center" vertical="center" wrapText="1"/>
    </xf>
  </cellXfs>
  <cellStyles count="2">
    <cellStyle name="Normal" xfId="0" builtinId="0"/>
    <cellStyle name="Normal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tabSelected="1" showOutlineSymbols="0" showWhiteSpace="0" zoomScale="70" zoomScaleNormal="70" workbookViewId="0">
      <selection activeCell="P23" sqref="P23"/>
    </sheetView>
  </sheetViews>
  <sheetFormatPr defaultRowHeight="14.25"/>
  <cols>
    <col min="1" max="3" width="10" bestFit="1" customWidth="1"/>
    <col min="4" max="4" width="60" bestFit="1" customWidth="1"/>
    <col min="5" max="5" width="6.875" bestFit="1" customWidth="1"/>
    <col min="6" max="13" width="10" bestFit="1" customWidth="1"/>
  </cols>
  <sheetData>
    <row r="1" spans="1:13" ht="15">
      <c r="A1" s="1"/>
      <c r="B1" s="1"/>
      <c r="C1" s="1"/>
      <c r="D1" s="1" t="s">
        <v>0</v>
      </c>
      <c r="E1" s="56"/>
      <c r="F1" s="56"/>
      <c r="G1" s="56" t="s">
        <v>2</v>
      </c>
      <c r="H1" s="56"/>
      <c r="I1" s="56"/>
      <c r="J1" s="56" t="s">
        <v>3</v>
      </c>
      <c r="K1" s="56"/>
      <c r="L1" s="56"/>
      <c r="M1" s="56"/>
    </row>
    <row r="2" spans="1:13" ht="80.099999999999994" customHeight="1">
      <c r="A2" s="12"/>
      <c r="B2" s="12"/>
      <c r="C2" s="12"/>
      <c r="D2" s="12" t="s">
        <v>4</v>
      </c>
      <c r="E2" s="57"/>
      <c r="F2" s="57"/>
      <c r="G2" s="57" t="s">
        <v>6</v>
      </c>
      <c r="H2" s="57"/>
      <c r="I2" s="57"/>
      <c r="J2" s="57" t="s">
        <v>7</v>
      </c>
      <c r="K2" s="57"/>
      <c r="L2" s="57"/>
      <c r="M2" s="57"/>
    </row>
    <row r="3" spans="1:13" ht="15">
      <c r="A3" s="60" t="s">
        <v>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15" customHeight="1">
      <c r="A4" s="62" t="s">
        <v>9</v>
      </c>
      <c r="B4" s="63" t="s">
        <v>10</v>
      </c>
      <c r="C4" s="62" t="s">
        <v>11</v>
      </c>
      <c r="D4" s="62" t="s">
        <v>12</v>
      </c>
      <c r="E4" s="64" t="s">
        <v>13</v>
      </c>
      <c r="F4" s="63" t="s">
        <v>14</v>
      </c>
      <c r="G4" s="64" t="s">
        <v>15</v>
      </c>
      <c r="H4" s="62"/>
      <c r="I4" s="62"/>
      <c r="J4" s="64" t="s">
        <v>16</v>
      </c>
      <c r="K4" s="62"/>
      <c r="L4" s="62"/>
      <c r="M4" s="63"/>
    </row>
    <row r="5" spans="1:13" ht="15" customHeight="1">
      <c r="A5" s="63"/>
      <c r="B5" s="63"/>
      <c r="C5" s="63"/>
      <c r="D5" s="63"/>
      <c r="E5" s="63"/>
      <c r="F5" s="63"/>
      <c r="G5" s="2" t="s">
        <v>17</v>
      </c>
      <c r="H5" s="2" t="s">
        <v>18</v>
      </c>
      <c r="I5" s="2" t="s">
        <v>16</v>
      </c>
      <c r="J5" s="2" t="s">
        <v>17</v>
      </c>
      <c r="K5" s="2" t="s">
        <v>18</v>
      </c>
      <c r="L5" s="2" t="s">
        <v>16</v>
      </c>
      <c r="M5" s="63"/>
    </row>
    <row r="6" spans="1:13" ht="24" customHeight="1">
      <c r="A6" s="3" t="s">
        <v>19</v>
      </c>
      <c r="B6" s="3"/>
      <c r="C6" s="3"/>
      <c r="D6" s="3" t="s">
        <v>20</v>
      </c>
      <c r="E6" s="3"/>
      <c r="F6" s="4"/>
      <c r="G6" s="3"/>
      <c r="H6" s="3"/>
      <c r="I6" s="3"/>
      <c r="J6" s="3"/>
      <c r="K6" s="3"/>
      <c r="L6" s="5">
        <f>SUM(L7:L10)</f>
        <v>12081.52</v>
      </c>
      <c r="M6" s="6"/>
    </row>
    <row r="7" spans="1:13" ht="24" customHeight="1">
      <c r="A7" s="7" t="s">
        <v>21</v>
      </c>
      <c r="B7" s="9" t="s">
        <v>22</v>
      </c>
      <c r="C7" s="7" t="s">
        <v>23</v>
      </c>
      <c r="D7" s="7" t="s">
        <v>24</v>
      </c>
      <c r="E7" s="8" t="s">
        <v>25</v>
      </c>
      <c r="F7" s="9">
        <v>1</v>
      </c>
      <c r="G7" s="10">
        <v>9647</v>
      </c>
      <c r="H7" s="10">
        <v>482.1</v>
      </c>
      <c r="I7" s="10">
        <f>G7+H7</f>
        <v>10129.1</v>
      </c>
      <c r="J7" s="10">
        <f>F7*G7</f>
        <v>9647</v>
      </c>
      <c r="K7" s="10">
        <f>F7*H7</f>
        <v>482.1</v>
      </c>
      <c r="L7" s="10">
        <f>J7+K7</f>
        <v>10129.1</v>
      </c>
      <c r="M7" s="11"/>
    </row>
    <row r="8" spans="1:13" ht="24" customHeight="1">
      <c r="A8" s="7" t="s">
        <v>26</v>
      </c>
      <c r="B8" s="9" t="s">
        <v>27</v>
      </c>
      <c r="C8" s="7" t="s">
        <v>23</v>
      </c>
      <c r="D8" s="7" t="s">
        <v>28</v>
      </c>
      <c r="E8" s="8" t="s">
        <v>29</v>
      </c>
      <c r="F8" s="9">
        <v>10</v>
      </c>
      <c r="G8" s="10">
        <v>116.88</v>
      </c>
      <c r="H8" s="10">
        <v>1.93</v>
      </c>
      <c r="I8" s="10">
        <f t="shared" ref="I8:I10" si="0">G8+H8</f>
        <v>118.81</v>
      </c>
      <c r="J8" s="10">
        <f t="shared" ref="J8:J10" si="1">F8*G8</f>
        <v>1168.8</v>
      </c>
      <c r="K8" s="10">
        <f t="shared" ref="K8:K10" si="2">F8*H8</f>
        <v>19.3</v>
      </c>
      <c r="L8" s="10">
        <f t="shared" ref="L8:L10" si="3">J8+K8</f>
        <v>1188.0999999999999</v>
      </c>
      <c r="M8" s="11"/>
    </row>
    <row r="9" spans="1:13" ht="24" customHeight="1">
      <c r="A9" s="7" t="s">
        <v>30</v>
      </c>
      <c r="B9" s="9" t="s">
        <v>31</v>
      </c>
      <c r="C9" s="7" t="s">
        <v>23</v>
      </c>
      <c r="D9" s="7" t="s">
        <v>32</v>
      </c>
      <c r="E9" s="8" t="s">
        <v>33</v>
      </c>
      <c r="F9" s="9">
        <v>1</v>
      </c>
      <c r="G9" s="10">
        <v>54.43</v>
      </c>
      <c r="H9" s="10">
        <v>618.54</v>
      </c>
      <c r="I9" s="10">
        <f t="shared" si="0"/>
        <v>672.96999999999991</v>
      </c>
      <c r="J9" s="10">
        <f t="shared" si="1"/>
        <v>54.43</v>
      </c>
      <c r="K9" s="10">
        <f t="shared" si="2"/>
        <v>618.54</v>
      </c>
      <c r="L9" s="10">
        <f t="shared" si="3"/>
        <v>672.96999999999991</v>
      </c>
      <c r="M9" s="11"/>
    </row>
    <row r="10" spans="1:13" ht="24" customHeight="1">
      <c r="A10" s="7" t="s">
        <v>34</v>
      </c>
      <c r="B10" s="9" t="s">
        <v>35</v>
      </c>
      <c r="C10" s="7" t="s">
        <v>36</v>
      </c>
      <c r="D10" s="7" t="s">
        <v>37</v>
      </c>
      <c r="E10" s="8" t="s">
        <v>33</v>
      </c>
      <c r="F10" s="9">
        <v>63</v>
      </c>
      <c r="G10" s="10">
        <v>1.45</v>
      </c>
      <c r="H10" s="10">
        <v>0</v>
      </c>
      <c r="I10" s="10">
        <f t="shared" si="0"/>
        <v>1.45</v>
      </c>
      <c r="J10" s="10">
        <f t="shared" si="1"/>
        <v>91.35</v>
      </c>
      <c r="K10" s="10">
        <f t="shared" si="2"/>
        <v>0</v>
      </c>
      <c r="L10" s="10">
        <f t="shared" si="3"/>
        <v>91.35</v>
      </c>
      <c r="M10" s="11"/>
    </row>
    <row r="11" spans="1:13" ht="24" customHeight="1">
      <c r="A11" s="3" t="s">
        <v>38</v>
      </c>
      <c r="B11" s="3"/>
      <c r="C11" s="3"/>
      <c r="D11" s="3" t="s">
        <v>39</v>
      </c>
      <c r="E11" s="3"/>
      <c r="F11" s="4"/>
      <c r="G11" s="3"/>
      <c r="H11" s="3"/>
      <c r="I11" s="3"/>
      <c r="J11" s="3"/>
      <c r="K11" s="3"/>
      <c r="L11" s="5">
        <f>SUM(L12:L14)</f>
        <v>7827.11</v>
      </c>
      <c r="M11" s="6"/>
    </row>
    <row r="12" spans="1:13" ht="48" customHeight="1">
      <c r="A12" s="7" t="s">
        <v>40</v>
      </c>
      <c r="B12" s="9" t="s">
        <v>41</v>
      </c>
      <c r="C12" s="7" t="s">
        <v>42</v>
      </c>
      <c r="D12" s="7" t="s">
        <v>43</v>
      </c>
      <c r="E12" s="8" t="s">
        <v>33</v>
      </c>
      <c r="F12" s="9">
        <v>15</v>
      </c>
      <c r="G12" s="10">
        <v>20.83</v>
      </c>
      <c r="H12" s="10">
        <v>217.77</v>
      </c>
      <c r="I12" s="10">
        <f t="shared" ref="I12" si="4">G12+H12</f>
        <v>238.60000000000002</v>
      </c>
      <c r="J12" s="10">
        <f t="shared" ref="J12" si="5">F12*G12</f>
        <v>312.45</v>
      </c>
      <c r="K12" s="10">
        <f t="shared" ref="K12" si="6">F12*H12</f>
        <v>3266.55</v>
      </c>
      <c r="L12" s="10">
        <f t="shared" ref="L12" si="7">J12+K12</f>
        <v>3579</v>
      </c>
      <c r="M12" s="11"/>
    </row>
    <row r="13" spans="1:13" ht="36" customHeight="1">
      <c r="A13" s="7" t="s">
        <v>44</v>
      </c>
      <c r="B13" s="9" t="s">
        <v>45</v>
      </c>
      <c r="C13" s="7" t="s">
        <v>42</v>
      </c>
      <c r="D13" s="7" t="s">
        <v>46</v>
      </c>
      <c r="E13" s="8" t="s">
        <v>33</v>
      </c>
      <c r="F13" s="9">
        <v>11</v>
      </c>
      <c r="G13" s="10">
        <v>3.7</v>
      </c>
      <c r="H13" s="10">
        <v>254.76</v>
      </c>
      <c r="I13" s="10">
        <f t="shared" ref="I13:I14" si="8">G13+H13</f>
        <v>258.45999999999998</v>
      </c>
      <c r="J13" s="10">
        <f t="shared" ref="J13:J14" si="9">F13*G13</f>
        <v>40.700000000000003</v>
      </c>
      <c r="K13" s="10">
        <f t="shared" ref="K13:K14" si="10">F13*H13</f>
        <v>2802.3599999999997</v>
      </c>
      <c r="L13" s="10">
        <f t="shared" ref="L13:L14" si="11">J13+K13</f>
        <v>2843.0599999999995</v>
      </c>
      <c r="M13" s="11"/>
    </row>
    <row r="14" spans="1:13" ht="36" customHeight="1">
      <c r="A14" s="7" t="s">
        <v>47</v>
      </c>
      <c r="B14" s="9" t="s">
        <v>48</v>
      </c>
      <c r="C14" s="7" t="s">
        <v>42</v>
      </c>
      <c r="D14" s="7" t="s">
        <v>49</v>
      </c>
      <c r="E14" s="8" t="s">
        <v>33</v>
      </c>
      <c r="F14" s="9">
        <v>5</v>
      </c>
      <c r="G14" s="10">
        <v>42.7</v>
      </c>
      <c r="H14" s="10">
        <v>238.31</v>
      </c>
      <c r="I14" s="10">
        <f t="shared" si="8"/>
        <v>281.01</v>
      </c>
      <c r="J14" s="10">
        <f t="shared" si="9"/>
        <v>213.5</v>
      </c>
      <c r="K14" s="10">
        <f t="shared" si="10"/>
        <v>1191.55</v>
      </c>
      <c r="L14" s="10">
        <f t="shared" si="11"/>
        <v>1405.05</v>
      </c>
      <c r="M14" s="11"/>
    </row>
    <row r="15" spans="1:13" ht="24" customHeight="1">
      <c r="A15" s="3" t="s">
        <v>50</v>
      </c>
      <c r="B15" s="3"/>
      <c r="C15" s="3"/>
      <c r="D15" s="3" t="s">
        <v>51</v>
      </c>
      <c r="E15" s="3"/>
      <c r="F15" s="4"/>
      <c r="G15" s="3"/>
      <c r="H15" s="3"/>
      <c r="I15" s="3"/>
      <c r="J15" s="3"/>
      <c r="K15" s="3"/>
      <c r="L15" s="5">
        <f>SUM(L16:L21)</f>
        <v>4493.3399999999992</v>
      </c>
      <c r="M15" s="6"/>
    </row>
    <row r="16" spans="1:13" ht="24" customHeight="1">
      <c r="A16" s="7" t="s">
        <v>52</v>
      </c>
      <c r="B16" s="9" t="s">
        <v>53</v>
      </c>
      <c r="C16" s="7" t="s">
        <v>23</v>
      </c>
      <c r="D16" s="7" t="s">
        <v>54</v>
      </c>
      <c r="E16" s="8" t="s">
        <v>33</v>
      </c>
      <c r="F16" s="9">
        <v>114</v>
      </c>
      <c r="G16" s="10">
        <v>1.03</v>
      </c>
      <c r="H16" s="10">
        <v>2.0699999999999998</v>
      </c>
      <c r="I16" s="10">
        <f t="shared" ref="I16" si="12">G16+H16</f>
        <v>3.0999999999999996</v>
      </c>
      <c r="J16" s="10">
        <f t="shared" ref="J16" si="13">F16*G16</f>
        <v>117.42</v>
      </c>
      <c r="K16" s="10">
        <f t="shared" ref="K16" si="14">F16*H16</f>
        <v>235.98</v>
      </c>
      <c r="L16" s="10">
        <f t="shared" ref="L16" si="15">J16+K16</f>
        <v>353.4</v>
      </c>
      <c r="M16" s="11"/>
    </row>
    <row r="17" spans="1:13" ht="24" customHeight="1">
      <c r="A17" s="7" t="s">
        <v>55</v>
      </c>
      <c r="B17" s="9" t="s">
        <v>56</v>
      </c>
      <c r="C17" s="7" t="s">
        <v>23</v>
      </c>
      <c r="D17" s="7" t="s">
        <v>57</v>
      </c>
      <c r="E17" s="8" t="s">
        <v>33</v>
      </c>
      <c r="F17" s="9">
        <v>63</v>
      </c>
      <c r="G17" s="10">
        <v>1.37</v>
      </c>
      <c r="H17" s="10">
        <v>2.1800000000000002</v>
      </c>
      <c r="I17" s="10">
        <f t="shared" ref="I17:I21" si="16">G17+H17</f>
        <v>3.5500000000000003</v>
      </c>
      <c r="J17" s="10">
        <f t="shared" ref="J17:J21" si="17">F17*G17</f>
        <v>86.31</v>
      </c>
      <c r="K17" s="10">
        <f t="shared" ref="K17:K21" si="18">F17*H17</f>
        <v>137.34</v>
      </c>
      <c r="L17" s="10">
        <f t="shared" ref="L17:L21" si="19">J17+K17</f>
        <v>223.65</v>
      </c>
      <c r="M17" s="11"/>
    </row>
    <row r="18" spans="1:13" ht="24" customHeight="1">
      <c r="A18" s="7" t="s">
        <v>58</v>
      </c>
      <c r="B18" s="9" t="s">
        <v>59</v>
      </c>
      <c r="C18" s="7" t="s">
        <v>23</v>
      </c>
      <c r="D18" s="7" t="s">
        <v>60</v>
      </c>
      <c r="E18" s="8" t="s">
        <v>33</v>
      </c>
      <c r="F18" s="9">
        <v>114</v>
      </c>
      <c r="G18" s="10">
        <v>5.01</v>
      </c>
      <c r="H18" s="10">
        <v>14.39</v>
      </c>
      <c r="I18" s="10">
        <f t="shared" si="16"/>
        <v>19.399999999999999</v>
      </c>
      <c r="J18" s="10">
        <f t="shared" si="17"/>
        <v>571.14</v>
      </c>
      <c r="K18" s="10">
        <f t="shared" si="18"/>
        <v>1640.46</v>
      </c>
      <c r="L18" s="10">
        <f t="shared" si="19"/>
        <v>2211.6</v>
      </c>
      <c r="M18" s="11"/>
    </row>
    <row r="19" spans="1:13" ht="24" customHeight="1">
      <c r="A19" s="7" t="s">
        <v>61</v>
      </c>
      <c r="B19" s="9" t="s">
        <v>62</v>
      </c>
      <c r="C19" s="7" t="s">
        <v>23</v>
      </c>
      <c r="D19" s="7" t="s">
        <v>63</v>
      </c>
      <c r="E19" s="8" t="s">
        <v>33</v>
      </c>
      <c r="F19" s="9">
        <v>63</v>
      </c>
      <c r="G19" s="10">
        <v>6.53</v>
      </c>
      <c r="H19" s="10">
        <v>14.94</v>
      </c>
      <c r="I19" s="10">
        <f t="shared" si="16"/>
        <v>21.47</v>
      </c>
      <c r="J19" s="10">
        <f t="shared" si="17"/>
        <v>411.39000000000004</v>
      </c>
      <c r="K19" s="10">
        <f t="shared" si="18"/>
        <v>941.21999999999991</v>
      </c>
      <c r="L19" s="10">
        <f t="shared" si="19"/>
        <v>1352.61</v>
      </c>
      <c r="M19" s="11"/>
    </row>
    <row r="20" spans="1:13" ht="36" customHeight="1">
      <c r="A20" s="7" t="s">
        <v>64</v>
      </c>
      <c r="B20" s="9" t="s">
        <v>65</v>
      </c>
      <c r="C20" s="7" t="s">
        <v>23</v>
      </c>
      <c r="D20" s="7" t="s">
        <v>66</v>
      </c>
      <c r="E20" s="8" t="s">
        <v>33</v>
      </c>
      <c r="F20" s="9">
        <v>10</v>
      </c>
      <c r="G20" s="10">
        <v>7.92</v>
      </c>
      <c r="H20" s="10">
        <v>10.039999999999999</v>
      </c>
      <c r="I20" s="10">
        <f t="shared" si="16"/>
        <v>17.96</v>
      </c>
      <c r="J20" s="10">
        <f t="shared" si="17"/>
        <v>79.2</v>
      </c>
      <c r="K20" s="10">
        <f t="shared" si="18"/>
        <v>100.39999999999999</v>
      </c>
      <c r="L20" s="10">
        <f t="shared" si="19"/>
        <v>179.6</v>
      </c>
      <c r="M20" s="11"/>
    </row>
    <row r="21" spans="1:13" ht="36" customHeight="1">
      <c r="A21" s="7" t="s">
        <v>67</v>
      </c>
      <c r="B21" s="9" t="s">
        <v>68</v>
      </c>
      <c r="C21" s="7" t="s">
        <v>23</v>
      </c>
      <c r="D21" s="7" t="s">
        <v>69</v>
      </c>
      <c r="E21" s="8" t="s">
        <v>33</v>
      </c>
      <c r="F21" s="9">
        <v>14</v>
      </c>
      <c r="G21" s="10">
        <v>4.47</v>
      </c>
      <c r="H21" s="10">
        <v>7.85</v>
      </c>
      <c r="I21" s="10">
        <f t="shared" si="16"/>
        <v>12.32</v>
      </c>
      <c r="J21" s="10">
        <f t="shared" si="17"/>
        <v>62.58</v>
      </c>
      <c r="K21" s="10">
        <f t="shared" si="18"/>
        <v>109.89999999999999</v>
      </c>
      <c r="L21" s="10">
        <f t="shared" si="19"/>
        <v>172.48</v>
      </c>
      <c r="M21" s="11"/>
    </row>
    <row r="22" spans="1:13" ht="24" customHeight="1">
      <c r="A22" s="3" t="s">
        <v>70</v>
      </c>
      <c r="B22" s="3"/>
      <c r="C22" s="3"/>
      <c r="D22" s="3" t="s">
        <v>71</v>
      </c>
      <c r="E22" s="3"/>
      <c r="F22" s="4"/>
      <c r="G22" s="3"/>
      <c r="H22" s="3"/>
      <c r="I22" s="3"/>
      <c r="J22" s="3"/>
      <c r="K22" s="3"/>
      <c r="L22" s="5">
        <f>L23</f>
        <v>4168.71</v>
      </c>
      <c r="M22" s="6"/>
    </row>
    <row r="23" spans="1:13" ht="36" customHeight="1">
      <c r="A23" s="7" t="s">
        <v>72</v>
      </c>
      <c r="B23" s="9" t="s">
        <v>73</v>
      </c>
      <c r="C23" s="7" t="s">
        <v>74</v>
      </c>
      <c r="D23" s="7" t="s">
        <v>75</v>
      </c>
      <c r="E23" s="8" t="s">
        <v>33</v>
      </c>
      <c r="F23" s="9">
        <v>63</v>
      </c>
      <c r="G23" s="10">
        <v>19.059999999999999</v>
      </c>
      <c r="H23" s="10">
        <v>47.11</v>
      </c>
      <c r="I23" s="10">
        <f t="shared" ref="I23" si="20">G23+H23</f>
        <v>66.17</v>
      </c>
      <c r="J23" s="10">
        <f t="shared" ref="J23" si="21">F23*G23</f>
        <v>1200.78</v>
      </c>
      <c r="K23" s="10">
        <f t="shared" ref="K23" si="22">F23*H23</f>
        <v>2967.93</v>
      </c>
      <c r="L23" s="10">
        <f t="shared" ref="L23" si="23">J23+K23</f>
        <v>4168.71</v>
      </c>
      <c r="M23" s="11"/>
    </row>
    <row r="24" spans="1:13" ht="24" customHeight="1">
      <c r="A24" s="3" t="s">
        <v>76</v>
      </c>
      <c r="B24" s="3"/>
      <c r="C24" s="3"/>
      <c r="D24" s="3" t="s">
        <v>77</v>
      </c>
      <c r="E24" s="3"/>
      <c r="F24" s="4"/>
      <c r="G24" s="3"/>
      <c r="H24" s="3"/>
      <c r="I24" s="3"/>
      <c r="J24" s="3"/>
      <c r="K24" s="3"/>
      <c r="L24" s="5">
        <f>SUM(L25:L46)</f>
        <v>21833.14</v>
      </c>
      <c r="M24" s="6"/>
    </row>
    <row r="25" spans="1:13" ht="96" customHeight="1">
      <c r="A25" s="7" t="s">
        <v>78</v>
      </c>
      <c r="B25" s="9" t="s">
        <v>79</v>
      </c>
      <c r="C25" s="7" t="s">
        <v>42</v>
      </c>
      <c r="D25" s="7" t="s">
        <v>80</v>
      </c>
      <c r="E25" s="8" t="s">
        <v>81</v>
      </c>
      <c r="F25" s="9">
        <v>26</v>
      </c>
      <c r="G25" s="10">
        <v>1.89</v>
      </c>
      <c r="H25" s="10">
        <v>6.03</v>
      </c>
      <c r="I25" s="10">
        <f t="shared" ref="I25" si="24">G25+H25</f>
        <v>7.92</v>
      </c>
      <c r="J25" s="10">
        <f t="shared" ref="J25" si="25">F25*G25</f>
        <v>49.14</v>
      </c>
      <c r="K25" s="10">
        <f t="shared" ref="K25" si="26">F25*H25</f>
        <v>156.78</v>
      </c>
      <c r="L25" s="10">
        <f t="shared" ref="L25" si="27">J25+K25</f>
        <v>205.92000000000002</v>
      </c>
      <c r="M25" s="11"/>
    </row>
    <row r="26" spans="1:13" ht="84" customHeight="1">
      <c r="A26" s="7" t="s">
        <v>82</v>
      </c>
      <c r="B26" s="9" t="s">
        <v>83</v>
      </c>
      <c r="C26" s="7" t="s">
        <v>42</v>
      </c>
      <c r="D26" s="7" t="s">
        <v>84</v>
      </c>
      <c r="E26" s="8" t="s">
        <v>85</v>
      </c>
      <c r="F26" s="9">
        <v>10</v>
      </c>
      <c r="G26" s="10">
        <v>39.64</v>
      </c>
      <c r="H26" s="10">
        <v>228.98</v>
      </c>
      <c r="I26" s="10">
        <f t="shared" ref="I26:I46" si="28">G26+H26</f>
        <v>268.62</v>
      </c>
      <c r="J26" s="10">
        <f t="shared" ref="J26:J46" si="29">F26*G26</f>
        <v>396.4</v>
      </c>
      <c r="K26" s="10">
        <f t="shared" ref="K26:K46" si="30">F26*H26</f>
        <v>2289.7999999999997</v>
      </c>
      <c r="L26" s="10">
        <f t="shared" ref="L26:L46" si="31">J26+K26</f>
        <v>2686.2</v>
      </c>
      <c r="M26" s="11"/>
    </row>
    <row r="27" spans="1:13" ht="60" customHeight="1">
      <c r="A27" s="7" t="s">
        <v>86</v>
      </c>
      <c r="B27" s="9" t="s">
        <v>87</v>
      </c>
      <c r="C27" s="7" t="s">
        <v>42</v>
      </c>
      <c r="D27" s="7" t="s">
        <v>88</v>
      </c>
      <c r="E27" s="8" t="s">
        <v>89</v>
      </c>
      <c r="F27" s="9">
        <v>25</v>
      </c>
      <c r="G27" s="10">
        <v>19.82</v>
      </c>
      <c r="H27" s="10">
        <v>98.95</v>
      </c>
      <c r="I27" s="10">
        <f t="shared" si="28"/>
        <v>118.77000000000001</v>
      </c>
      <c r="J27" s="10">
        <f t="shared" si="29"/>
        <v>495.5</v>
      </c>
      <c r="K27" s="10">
        <f t="shared" si="30"/>
        <v>2473.75</v>
      </c>
      <c r="L27" s="10">
        <f t="shared" si="31"/>
        <v>2969.25</v>
      </c>
      <c r="M27" s="11"/>
    </row>
    <row r="28" spans="1:13" ht="36" customHeight="1">
      <c r="A28" s="7" t="s">
        <v>90</v>
      </c>
      <c r="B28" s="9" t="s">
        <v>91</v>
      </c>
      <c r="C28" s="7" t="s">
        <v>23</v>
      </c>
      <c r="D28" s="7" t="s">
        <v>92</v>
      </c>
      <c r="E28" s="8" t="s">
        <v>93</v>
      </c>
      <c r="F28" s="9">
        <v>53</v>
      </c>
      <c r="G28" s="10">
        <v>13.59</v>
      </c>
      <c r="H28" s="10">
        <v>23.61</v>
      </c>
      <c r="I28" s="10">
        <f t="shared" si="28"/>
        <v>37.200000000000003</v>
      </c>
      <c r="J28" s="10">
        <f t="shared" si="29"/>
        <v>720.27</v>
      </c>
      <c r="K28" s="10">
        <f t="shared" si="30"/>
        <v>1251.33</v>
      </c>
      <c r="L28" s="10">
        <f t="shared" si="31"/>
        <v>1971.6</v>
      </c>
      <c r="M28" s="11"/>
    </row>
    <row r="29" spans="1:13" ht="36" customHeight="1">
      <c r="A29" s="7" t="s">
        <v>94</v>
      </c>
      <c r="B29" s="9" t="s">
        <v>95</v>
      </c>
      <c r="C29" s="7" t="s">
        <v>23</v>
      </c>
      <c r="D29" s="7" t="s">
        <v>96</v>
      </c>
      <c r="E29" s="8" t="s">
        <v>97</v>
      </c>
      <c r="F29" s="9">
        <v>27</v>
      </c>
      <c r="G29" s="10">
        <v>0.34</v>
      </c>
      <c r="H29" s="10">
        <v>1.62</v>
      </c>
      <c r="I29" s="10">
        <f t="shared" si="28"/>
        <v>1.9600000000000002</v>
      </c>
      <c r="J29" s="10">
        <f t="shared" si="29"/>
        <v>9.1800000000000015</v>
      </c>
      <c r="K29" s="10">
        <f t="shared" si="30"/>
        <v>43.74</v>
      </c>
      <c r="L29" s="10">
        <f t="shared" si="31"/>
        <v>52.92</v>
      </c>
      <c r="M29" s="11"/>
    </row>
    <row r="30" spans="1:13" ht="24" customHeight="1">
      <c r="A30" s="7" t="s">
        <v>98</v>
      </c>
      <c r="B30" s="9" t="s">
        <v>99</v>
      </c>
      <c r="C30" s="7" t="s">
        <v>42</v>
      </c>
      <c r="D30" s="7" t="s">
        <v>100</v>
      </c>
      <c r="E30" s="8" t="s">
        <v>101</v>
      </c>
      <c r="F30" s="9">
        <v>8</v>
      </c>
      <c r="G30" s="10">
        <v>39.64</v>
      </c>
      <c r="H30" s="10">
        <v>12.31</v>
      </c>
      <c r="I30" s="10">
        <f t="shared" si="28"/>
        <v>51.95</v>
      </c>
      <c r="J30" s="10">
        <f t="shared" si="29"/>
        <v>317.12</v>
      </c>
      <c r="K30" s="10">
        <f t="shared" si="30"/>
        <v>98.48</v>
      </c>
      <c r="L30" s="10">
        <f t="shared" si="31"/>
        <v>415.6</v>
      </c>
      <c r="M30" s="11"/>
    </row>
    <row r="31" spans="1:13" ht="24" customHeight="1">
      <c r="A31" s="7" t="s">
        <v>102</v>
      </c>
      <c r="B31" s="9" t="s">
        <v>103</v>
      </c>
      <c r="C31" s="7" t="s">
        <v>42</v>
      </c>
      <c r="D31" s="7" t="s">
        <v>104</v>
      </c>
      <c r="E31" s="8" t="s">
        <v>81</v>
      </c>
      <c r="F31" s="9">
        <v>8</v>
      </c>
      <c r="G31" s="10">
        <v>4.76</v>
      </c>
      <c r="H31" s="10">
        <v>2.1</v>
      </c>
      <c r="I31" s="10">
        <f t="shared" si="28"/>
        <v>6.8599999999999994</v>
      </c>
      <c r="J31" s="10">
        <f t="shared" si="29"/>
        <v>38.08</v>
      </c>
      <c r="K31" s="10">
        <f t="shared" si="30"/>
        <v>16.8</v>
      </c>
      <c r="L31" s="10">
        <f t="shared" si="31"/>
        <v>54.879999999999995</v>
      </c>
      <c r="M31" s="11"/>
    </row>
    <row r="32" spans="1:13" ht="36" customHeight="1">
      <c r="A32" s="7" t="s">
        <v>105</v>
      </c>
      <c r="B32" s="9" t="s">
        <v>106</v>
      </c>
      <c r="C32" s="7" t="s">
        <v>23</v>
      </c>
      <c r="D32" s="7" t="s">
        <v>107</v>
      </c>
      <c r="E32" s="8" t="s">
        <v>97</v>
      </c>
      <c r="F32" s="9">
        <v>53</v>
      </c>
      <c r="G32" s="10">
        <v>6.25</v>
      </c>
      <c r="H32" s="10">
        <v>36</v>
      </c>
      <c r="I32" s="10">
        <f t="shared" si="28"/>
        <v>42.25</v>
      </c>
      <c r="J32" s="10">
        <f t="shared" si="29"/>
        <v>331.25</v>
      </c>
      <c r="K32" s="10">
        <f t="shared" si="30"/>
        <v>1908</v>
      </c>
      <c r="L32" s="10">
        <f t="shared" si="31"/>
        <v>2239.25</v>
      </c>
      <c r="M32" s="11"/>
    </row>
    <row r="33" spans="1:13" ht="108" customHeight="1">
      <c r="A33" s="7" t="s">
        <v>108</v>
      </c>
      <c r="B33" s="9" t="s">
        <v>109</v>
      </c>
      <c r="C33" s="7" t="s">
        <v>42</v>
      </c>
      <c r="D33" s="7" t="s">
        <v>110</v>
      </c>
      <c r="E33" s="8" t="s">
        <v>85</v>
      </c>
      <c r="F33" s="9">
        <v>12</v>
      </c>
      <c r="G33" s="10">
        <v>29.72</v>
      </c>
      <c r="H33" s="10">
        <v>205.95</v>
      </c>
      <c r="I33" s="10">
        <f t="shared" si="28"/>
        <v>235.67</v>
      </c>
      <c r="J33" s="10">
        <f t="shared" si="29"/>
        <v>356.64</v>
      </c>
      <c r="K33" s="10">
        <f t="shared" si="30"/>
        <v>2471.3999999999996</v>
      </c>
      <c r="L33" s="10">
        <f t="shared" si="31"/>
        <v>2828.0399999999995</v>
      </c>
      <c r="M33" s="11"/>
    </row>
    <row r="34" spans="1:13" ht="36" customHeight="1">
      <c r="A34" s="7" t="s">
        <v>111</v>
      </c>
      <c r="B34" s="9" t="s">
        <v>112</v>
      </c>
      <c r="C34" s="7" t="s">
        <v>23</v>
      </c>
      <c r="D34" s="7" t="s">
        <v>113</v>
      </c>
      <c r="E34" s="8" t="s">
        <v>97</v>
      </c>
      <c r="F34" s="9">
        <v>204</v>
      </c>
      <c r="G34" s="10">
        <v>0.94</v>
      </c>
      <c r="H34" s="10">
        <v>2.29</v>
      </c>
      <c r="I34" s="10">
        <f t="shared" si="28"/>
        <v>3.23</v>
      </c>
      <c r="J34" s="10">
        <f t="shared" si="29"/>
        <v>191.76</v>
      </c>
      <c r="K34" s="10">
        <f t="shared" si="30"/>
        <v>467.16</v>
      </c>
      <c r="L34" s="10">
        <f t="shared" si="31"/>
        <v>658.92000000000007</v>
      </c>
      <c r="M34" s="11"/>
    </row>
    <row r="35" spans="1:13" ht="36" customHeight="1">
      <c r="A35" s="7" t="s">
        <v>114</v>
      </c>
      <c r="B35" s="9" t="s">
        <v>115</v>
      </c>
      <c r="C35" s="7" t="s">
        <v>23</v>
      </c>
      <c r="D35" s="7" t="s">
        <v>116</v>
      </c>
      <c r="E35" s="8" t="s">
        <v>93</v>
      </c>
      <c r="F35" s="9">
        <v>2</v>
      </c>
      <c r="G35" s="10">
        <v>14.86</v>
      </c>
      <c r="H35" s="10">
        <v>22.96</v>
      </c>
      <c r="I35" s="10">
        <f t="shared" si="28"/>
        <v>37.82</v>
      </c>
      <c r="J35" s="10">
        <f t="shared" si="29"/>
        <v>29.72</v>
      </c>
      <c r="K35" s="10">
        <f t="shared" si="30"/>
        <v>45.92</v>
      </c>
      <c r="L35" s="10">
        <f t="shared" si="31"/>
        <v>75.64</v>
      </c>
      <c r="M35" s="11"/>
    </row>
    <row r="36" spans="1:13" ht="36" customHeight="1">
      <c r="A36" s="7" t="s">
        <v>117</v>
      </c>
      <c r="B36" s="9" t="s">
        <v>118</v>
      </c>
      <c r="C36" s="7" t="s">
        <v>23</v>
      </c>
      <c r="D36" s="7" t="s">
        <v>119</v>
      </c>
      <c r="E36" s="8" t="s">
        <v>93</v>
      </c>
      <c r="F36" s="9">
        <v>3</v>
      </c>
      <c r="G36" s="10">
        <v>11.57</v>
      </c>
      <c r="H36" s="10">
        <v>19.079999999999998</v>
      </c>
      <c r="I36" s="10">
        <f t="shared" si="28"/>
        <v>30.65</v>
      </c>
      <c r="J36" s="10">
        <f t="shared" si="29"/>
        <v>34.71</v>
      </c>
      <c r="K36" s="10">
        <f t="shared" si="30"/>
        <v>57.239999999999995</v>
      </c>
      <c r="L36" s="10">
        <f t="shared" si="31"/>
        <v>91.949999999999989</v>
      </c>
      <c r="M36" s="11"/>
    </row>
    <row r="37" spans="1:13" ht="36" customHeight="1">
      <c r="A37" s="7" t="s">
        <v>120</v>
      </c>
      <c r="B37" s="9" t="s">
        <v>121</v>
      </c>
      <c r="C37" s="7" t="s">
        <v>23</v>
      </c>
      <c r="D37" s="7" t="s">
        <v>122</v>
      </c>
      <c r="E37" s="8" t="s">
        <v>97</v>
      </c>
      <c r="F37" s="9">
        <v>24</v>
      </c>
      <c r="G37" s="10">
        <v>4.37</v>
      </c>
      <c r="H37" s="10">
        <v>8.7100000000000009</v>
      </c>
      <c r="I37" s="10">
        <f t="shared" si="28"/>
        <v>13.080000000000002</v>
      </c>
      <c r="J37" s="10">
        <f t="shared" si="29"/>
        <v>104.88</v>
      </c>
      <c r="K37" s="10">
        <f t="shared" si="30"/>
        <v>209.04000000000002</v>
      </c>
      <c r="L37" s="10">
        <f t="shared" si="31"/>
        <v>313.92</v>
      </c>
      <c r="M37" s="11"/>
    </row>
    <row r="38" spans="1:13" ht="72" customHeight="1">
      <c r="A38" s="7" t="s">
        <v>123</v>
      </c>
      <c r="B38" s="9" t="s">
        <v>124</v>
      </c>
      <c r="C38" s="7" t="s">
        <v>42</v>
      </c>
      <c r="D38" s="7" t="s">
        <v>125</v>
      </c>
      <c r="E38" s="8" t="s">
        <v>81</v>
      </c>
      <c r="F38" s="9">
        <v>27</v>
      </c>
      <c r="G38" s="10">
        <v>26.05</v>
      </c>
      <c r="H38" s="10">
        <v>88.91</v>
      </c>
      <c r="I38" s="10">
        <f t="shared" si="28"/>
        <v>114.96</v>
      </c>
      <c r="J38" s="10">
        <f t="shared" si="29"/>
        <v>703.35</v>
      </c>
      <c r="K38" s="10">
        <f t="shared" si="30"/>
        <v>2400.5699999999997</v>
      </c>
      <c r="L38" s="10">
        <f t="shared" si="31"/>
        <v>3103.9199999999996</v>
      </c>
      <c r="M38" s="11"/>
    </row>
    <row r="39" spans="1:13" ht="24" customHeight="1">
      <c r="A39" s="7" t="s">
        <v>126</v>
      </c>
      <c r="B39" s="9" t="s">
        <v>127</v>
      </c>
      <c r="C39" s="7" t="s">
        <v>23</v>
      </c>
      <c r="D39" s="7" t="s">
        <v>128</v>
      </c>
      <c r="E39" s="8" t="s">
        <v>93</v>
      </c>
      <c r="F39" s="9">
        <v>1</v>
      </c>
      <c r="G39" s="10">
        <v>8.16</v>
      </c>
      <c r="H39" s="10">
        <v>51.74</v>
      </c>
      <c r="I39" s="10">
        <f t="shared" si="28"/>
        <v>59.900000000000006</v>
      </c>
      <c r="J39" s="10">
        <f t="shared" si="29"/>
        <v>8.16</v>
      </c>
      <c r="K39" s="10">
        <f t="shared" si="30"/>
        <v>51.74</v>
      </c>
      <c r="L39" s="10">
        <f t="shared" si="31"/>
        <v>59.900000000000006</v>
      </c>
      <c r="M39" s="11"/>
    </row>
    <row r="40" spans="1:13" ht="36" customHeight="1">
      <c r="A40" s="7" t="s">
        <v>129</v>
      </c>
      <c r="B40" s="9" t="s">
        <v>130</v>
      </c>
      <c r="C40" s="7" t="s">
        <v>23</v>
      </c>
      <c r="D40" s="7" t="s">
        <v>131</v>
      </c>
      <c r="E40" s="8" t="s">
        <v>97</v>
      </c>
      <c r="F40" s="9">
        <v>273</v>
      </c>
      <c r="G40" s="10">
        <v>1.17</v>
      </c>
      <c r="H40" s="10">
        <v>3.55</v>
      </c>
      <c r="I40" s="10">
        <f t="shared" si="28"/>
        <v>4.72</v>
      </c>
      <c r="J40" s="10">
        <f t="shared" si="29"/>
        <v>319.40999999999997</v>
      </c>
      <c r="K40" s="10">
        <f t="shared" si="30"/>
        <v>969.15</v>
      </c>
      <c r="L40" s="10">
        <f t="shared" si="31"/>
        <v>1288.56</v>
      </c>
      <c r="M40" s="11"/>
    </row>
    <row r="41" spans="1:13" ht="36" customHeight="1">
      <c r="A41" s="7" t="s">
        <v>132</v>
      </c>
      <c r="B41" s="9" t="s">
        <v>133</v>
      </c>
      <c r="C41" s="7" t="s">
        <v>23</v>
      </c>
      <c r="D41" s="7" t="s">
        <v>134</v>
      </c>
      <c r="E41" s="8" t="s">
        <v>93</v>
      </c>
      <c r="F41" s="9">
        <v>8</v>
      </c>
      <c r="G41" s="10">
        <v>11.96</v>
      </c>
      <c r="H41" s="10">
        <v>23.52</v>
      </c>
      <c r="I41" s="10">
        <f t="shared" si="28"/>
        <v>35.480000000000004</v>
      </c>
      <c r="J41" s="10">
        <f t="shared" si="29"/>
        <v>95.68</v>
      </c>
      <c r="K41" s="10">
        <f t="shared" si="30"/>
        <v>188.16</v>
      </c>
      <c r="L41" s="10">
        <f t="shared" si="31"/>
        <v>283.84000000000003</v>
      </c>
      <c r="M41" s="11"/>
    </row>
    <row r="42" spans="1:13" ht="36" customHeight="1">
      <c r="A42" s="7" t="s">
        <v>135</v>
      </c>
      <c r="B42" s="9" t="s">
        <v>136</v>
      </c>
      <c r="C42" s="7" t="s">
        <v>23</v>
      </c>
      <c r="D42" s="7" t="s">
        <v>137</v>
      </c>
      <c r="E42" s="8" t="s">
        <v>93</v>
      </c>
      <c r="F42" s="9">
        <v>6</v>
      </c>
      <c r="G42" s="10">
        <v>14.86</v>
      </c>
      <c r="H42" s="10">
        <v>24.41</v>
      </c>
      <c r="I42" s="10">
        <f t="shared" si="28"/>
        <v>39.269999999999996</v>
      </c>
      <c r="J42" s="10">
        <f t="shared" si="29"/>
        <v>89.16</v>
      </c>
      <c r="K42" s="10">
        <f t="shared" si="30"/>
        <v>146.46</v>
      </c>
      <c r="L42" s="10">
        <f t="shared" si="31"/>
        <v>235.62</v>
      </c>
      <c r="M42" s="11"/>
    </row>
    <row r="43" spans="1:13" ht="36" customHeight="1">
      <c r="A43" s="7" t="s">
        <v>138</v>
      </c>
      <c r="B43" s="9" t="s">
        <v>139</v>
      </c>
      <c r="C43" s="7" t="s">
        <v>23</v>
      </c>
      <c r="D43" s="7" t="s">
        <v>140</v>
      </c>
      <c r="E43" s="8" t="s">
        <v>93</v>
      </c>
      <c r="F43" s="9">
        <v>21</v>
      </c>
      <c r="G43" s="10">
        <v>22.32</v>
      </c>
      <c r="H43" s="10">
        <v>26.73</v>
      </c>
      <c r="I43" s="10">
        <f t="shared" si="28"/>
        <v>49.05</v>
      </c>
      <c r="J43" s="10">
        <f t="shared" si="29"/>
        <v>468.72</v>
      </c>
      <c r="K43" s="10">
        <f t="shared" si="30"/>
        <v>561.33000000000004</v>
      </c>
      <c r="L43" s="10">
        <f t="shared" si="31"/>
        <v>1030.0500000000002</v>
      </c>
      <c r="M43" s="11"/>
    </row>
    <row r="44" spans="1:13" ht="24" customHeight="1">
      <c r="A44" s="7" t="s">
        <v>141</v>
      </c>
      <c r="B44" s="9" t="s">
        <v>142</v>
      </c>
      <c r="C44" s="7" t="s">
        <v>36</v>
      </c>
      <c r="D44" s="7" t="s">
        <v>143</v>
      </c>
      <c r="E44" s="8" t="s">
        <v>85</v>
      </c>
      <c r="F44" s="9">
        <v>1</v>
      </c>
      <c r="G44" s="10">
        <v>6.25</v>
      </c>
      <c r="H44" s="10">
        <v>23.36</v>
      </c>
      <c r="I44" s="10">
        <f t="shared" si="28"/>
        <v>29.61</v>
      </c>
      <c r="J44" s="10">
        <f t="shared" si="29"/>
        <v>6.25</v>
      </c>
      <c r="K44" s="10">
        <f t="shared" si="30"/>
        <v>23.36</v>
      </c>
      <c r="L44" s="10">
        <f t="shared" si="31"/>
        <v>29.61</v>
      </c>
      <c r="M44" s="11"/>
    </row>
    <row r="45" spans="1:13" ht="24" customHeight="1">
      <c r="A45" s="7" t="s">
        <v>144</v>
      </c>
      <c r="B45" s="9" t="s">
        <v>145</v>
      </c>
      <c r="C45" s="7" t="s">
        <v>36</v>
      </c>
      <c r="D45" s="7" t="s">
        <v>146</v>
      </c>
      <c r="E45" s="8" t="s">
        <v>81</v>
      </c>
      <c r="F45" s="9">
        <v>80</v>
      </c>
      <c r="G45" s="10">
        <v>5.17</v>
      </c>
      <c r="H45" s="10">
        <v>9.65</v>
      </c>
      <c r="I45" s="10">
        <f t="shared" si="28"/>
        <v>14.82</v>
      </c>
      <c r="J45" s="10">
        <f t="shared" si="29"/>
        <v>413.6</v>
      </c>
      <c r="K45" s="10">
        <f t="shared" si="30"/>
        <v>772</v>
      </c>
      <c r="L45" s="10">
        <f t="shared" si="31"/>
        <v>1185.5999999999999</v>
      </c>
      <c r="M45" s="11"/>
    </row>
    <row r="46" spans="1:13" ht="24" customHeight="1">
      <c r="A46" s="7" t="s">
        <v>147</v>
      </c>
      <c r="B46" s="9" t="s">
        <v>148</v>
      </c>
      <c r="C46" s="7" t="s">
        <v>42</v>
      </c>
      <c r="D46" s="7" t="s">
        <v>149</v>
      </c>
      <c r="E46" s="8" t="s">
        <v>150</v>
      </c>
      <c r="F46" s="9">
        <v>1</v>
      </c>
      <c r="G46" s="10">
        <v>39.64</v>
      </c>
      <c r="H46" s="10">
        <v>12.31</v>
      </c>
      <c r="I46" s="10">
        <f t="shared" si="28"/>
        <v>51.95</v>
      </c>
      <c r="J46" s="10">
        <f t="shared" si="29"/>
        <v>39.64</v>
      </c>
      <c r="K46" s="10">
        <f t="shared" si="30"/>
        <v>12.31</v>
      </c>
      <c r="L46" s="10">
        <f t="shared" si="31"/>
        <v>51.95</v>
      </c>
      <c r="M46" s="11"/>
    </row>
    <row r="47" spans="1:13" ht="24" customHeight="1">
      <c r="A47" s="3" t="s">
        <v>151</v>
      </c>
      <c r="B47" s="3"/>
      <c r="C47" s="3"/>
      <c r="D47" s="3" t="s">
        <v>152</v>
      </c>
      <c r="E47" s="3"/>
      <c r="F47" s="4"/>
      <c r="G47" s="3"/>
      <c r="H47" s="3"/>
      <c r="I47" s="3"/>
      <c r="J47" s="3"/>
      <c r="K47" s="3"/>
      <c r="L47" s="5">
        <f>SUM(L48:L53)</f>
        <v>23369.950000000004</v>
      </c>
      <c r="M47" s="6"/>
    </row>
    <row r="48" spans="1:13" ht="24" customHeight="1">
      <c r="A48" s="7" t="s">
        <v>153</v>
      </c>
      <c r="B48" s="9" t="s">
        <v>154</v>
      </c>
      <c r="C48" s="7" t="s">
        <v>42</v>
      </c>
      <c r="D48" s="7" t="s">
        <v>155</v>
      </c>
      <c r="E48" s="8" t="s">
        <v>33</v>
      </c>
      <c r="F48" s="9">
        <v>29</v>
      </c>
      <c r="G48" s="10">
        <v>55.05</v>
      </c>
      <c r="H48" s="10">
        <v>403.48</v>
      </c>
      <c r="I48" s="10">
        <f t="shared" ref="I48" si="32">G48+H48</f>
        <v>458.53000000000003</v>
      </c>
      <c r="J48" s="10">
        <f t="shared" ref="J48" si="33">F48*G48</f>
        <v>1596.4499999999998</v>
      </c>
      <c r="K48" s="10">
        <f t="shared" ref="K48" si="34">F48*H48</f>
        <v>11700.92</v>
      </c>
      <c r="L48" s="10">
        <f t="shared" ref="L48" si="35">J48+K48</f>
        <v>13297.369999999999</v>
      </c>
      <c r="M48" s="11"/>
    </row>
    <row r="49" spans="1:13" ht="24" customHeight="1">
      <c r="A49" s="7" t="s">
        <v>156</v>
      </c>
      <c r="B49" s="9" t="s">
        <v>157</v>
      </c>
      <c r="C49" s="7" t="s">
        <v>42</v>
      </c>
      <c r="D49" s="7" t="s">
        <v>158</v>
      </c>
      <c r="E49" s="8" t="s">
        <v>33</v>
      </c>
      <c r="F49" s="9">
        <v>12</v>
      </c>
      <c r="G49" s="10">
        <v>11.02</v>
      </c>
      <c r="H49" s="10">
        <v>191.46</v>
      </c>
      <c r="I49" s="10">
        <f t="shared" ref="I49:I53" si="36">G49+H49</f>
        <v>202.48000000000002</v>
      </c>
      <c r="J49" s="10">
        <f t="shared" ref="J49:J53" si="37">F49*G49</f>
        <v>132.24</v>
      </c>
      <c r="K49" s="10">
        <f t="shared" ref="K49:K53" si="38">F49*H49</f>
        <v>2297.52</v>
      </c>
      <c r="L49" s="10">
        <f t="shared" ref="L49:L53" si="39">J49+K49</f>
        <v>2429.7600000000002</v>
      </c>
      <c r="M49" s="11"/>
    </row>
    <row r="50" spans="1:13" ht="24" customHeight="1">
      <c r="A50" s="7" t="s">
        <v>159</v>
      </c>
      <c r="B50" s="9" t="s">
        <v>160</v>
      </c>
      <c r="C50" s="7" t="s">
        <v>36</v>
      </c>
      <c r="D50" s="7" t="s">
        <v>161</v>
      </c>
      <c r="E50" s="8" t="s">
        <v>85</v>
      </c>
      <c r="F50" s="9">
        <v>2</v>
      </c>
      <c r="G50" s="10">
        <v>113.4</v>
      </c>
      <c r="H50" s="10">
        <v>228.58</v>
      </c>
      <c r="I50" s="10">
        <f t="shared" si="36"/>
        <v>341.98</v>
      </c>
      <c r="J50" s="10">
        <f t="shared" si="37"/>
        <v>226.8</v>
      </c>
      <c r="K50" s="10">
        <f t="shared" si="38"/>
        <v>457.16</v>
      </c>
      <c r="L50" s="10">
        <f t="shared" si="39"/>
        <v>683.96</v>
      </c>
      <c r="M50" s="11"/>
    </row>
    <row r="51" spans="1:13" ht="36" customHeight="1">
      <c r="A51" s="7" t="s">
        <v>162</v>
      </c>
      <c r="B51" s="9" t="s">
        <v>163</v>
      </c>
      <c r="C51" s="7" t="s">
        <v>42</v>
      </c>
      <c r="D51" s="7" t="s">
        <v>164</v>
      </c>
      <c r="E51" s="8" t="s">
        <v>33</v>
      </c>
      <c r="F51" s="9">
        <v>12</v>
      </c>
      <c r="G51" s="10">
        <v>20.78</v>
      </c>
      <c r="H51" s="10">
        <v>216.88</v>
      </c>
      <c r="I51" s="10">
        <f t="shared" si="36"/>
        <v>237.66</v>
      </c>
      <c r="J51" s="10">
        <f t="shared" si="37"/>
        <v>249.36</v>
      </c>
      <c r="K51" s="10">
        <f t="shared" si="38"/>
        <v>2602.56</v>
      </c>
      <c r="L51" s="10">
        <f t="shared" si="39"/>
        <v>2851.92</v>
      </c>
      <c r="M51" s="11"/>
    </row>
    <row r="52" spans="1:13" ht="48" customHeight="1">
      <c r="A52" s="7" t="s">
        <v>165</v>
      </c>
      <c r="B52" s="9" t="s">
        <v>166</v>
      </c>
      <c r="C52" s="7" t="s">
        <v>42</v>
      </c>
      <c r="D52" s="7" t="s">
        <v>167</v>
      </c>
      <c r="E52" s="8" t="s">
        <v>33</v>
      </c>
      <c r="F52" s="9">
        <v>11</v>
      </c>
      <c r="G52" s="10">
        <v>14.54</v>
      </c>
      <c r="H52" s="10">
        <v>334.42</v>
      </c>
      <c r="I52" s="10">
        <f t="shared" si="36"/>
        <v>348.96000000000004</v>
      </c>
      <c r="J52" s="10">
        <f t="shared" si="37"/>
        <v>159.94</v>
      </c>
      <c r="K52" s="10">
        <f t="shared" si="38"/>
        <v>3678.6200000000003</v>
      </c>
      <c r="L52" s="10">
        <f t="shared" si="39"/>
        <v>3838.5600000000004</v>
      </c>
      <c r="M52" s="11"/>
    </row>
    <row r="53" spans="1:13" ht="24" customHeight="1">
      <c r="A53" s="7" t="s">
        <v>168</v>
      </c>
      <c r="B53" s="9" t="s">
        <v>169</v>
      </c>
      <c r="C53" s="7" t="s">
        <v>23</v>
      </c>
      <c r="D53" s="7" t="s">
        <v>170</v>
      </c>
      <c r="E53" s="8" t="s">
        <v>33</v>
      </c>
      <c r="F53" s="9">
        <v>63</v>
      </c>
      <c r="G53" s="10">
        <v>2.2999999999999998</v>
      </c>
      <c r="H53" s="10">
        <v>1.96</v>
      </c>
      <c r="I53" s="10">
        <f t="shared" si="36"/>
        <v>4.26</v>
      </c>
      <c r="J53" s="10">
        <f t="shared" si="37"/>
        <v>144.89999999999998</v>
      </c>
      <c r="K53" s="10">
        <f t="shared" si="38"/>
        <v>123.48</v>
      </c>
      <c r="L53" s="10">
        <f t="shared" si="39"/>
        <v>268.38</v>
      </c>
      <c r="M53" s="11"/>
    </row>
    <row r="54" spans="1:13">
      <c r="A54" s="14"/>
      <c r="B54" s="14"/>
      <c r="C54" s="14"/>
      <c r="D54" s="14"/>
      <c r="E54" s="14"/>
      <c r="F54" s="14"/>
      <c r="G54" s="14"/>
      <c r="H54" s="14"/>
      <c r="I54" s="14" t="s">
        <v>171</v>
      </c>
      <c r="J54" s="14"/>
      <c r="K54" s="14"/>
      <c r="L54" s="55">
        <f>L47+L24+L22+L15+L11+L6</f>
        <v>73773.77</v>
      </c>
      <c r="M54" s="14"/>
    </row>
    <row r="55" spans="1:1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</row>
    <row r="56" spans="1:13">
      <c r="A56" s="18"/>
      <c r="B56" s="19"/>
      <c r="C56" s="20" t="s">
        <v>174</v>
      </c>
      <c r="D56" s="21"/>
      <c r="E56" s="19"/>
      <c r="F56" s="14"/>
      <c r="G56" s="14"/>
      <c r="H56" s="14"/>
      <c r="I56" s="57"/>
      <c r="J56" s="58"/>
      <c r="K56" s="59"/>
      <c r="L56" s="58"/>
      <c r="M56" s="58"/>
    </row>
    <row r="57" spans="1:13">
      <c r="A57" s="22" t="s">
        <v>175</v>
      </c>
      <c r="B57" s="23"/>
      <c r="C57" s="22" t="s">
        <v>176</v>
      </c>
      <c r="D57" s="24" t="s">
        <v>177</v>
      </c>
      <c r="E57" s="24" t="s">
        <v>178</v>
      </c>
      <c r="F57" s="14"/>
      <c r="G57" s="14"/>
      <c r="H57" s="14"/>
      <c r="I57" s="57"/>
      <c r="J57" s="58"/>
      <c r="K57" s="59"/>
      <c r="L57" s="58"/>
      <c r="M57" s="58"/>
    </row>
    <row r="58" spans="1:13" ht="25.5">
      <c r="A58" s="25">
        <v>1</v>
      </c>
      <c r="B58" s="26"/>
      <c r="C58" s="25" t="s">
        <v>179</v>
      </c>
      <c r="D58" s="27" t="s">
        <v>180</v>
      </c>
      <c r="E58" s="28">
        <v>4.68</v>
      </c>
      <c r="F58" s="14"/>
      <c r="G58" s="14"/>
      <c r="H58" s="14"/>
      <c r="I58" s="57" t="s">
        <v>172</v>
      </c>
      <c r="J58" s="58"/>
      <c r="K58" s="59">
        <f>L54</f>
        <v>73773.77</v>
      </c>
      <c r="L58" s="58"/>
      <c r="M58" s="58"/>
    </row>
    <row r="59" spans="1:13">
      <c r="A59" s="25">
        <v>2</v>
      </c>
      <c r="B59" s="26"/>
      <c r="C59" s="25" t="s">
        <v>181</v>
      </c>
      <c r="D59" s="27" t="s">
        <v>182</v>
      </c>
      <c r="E59" s="28">
        <v>0.4</v>
      </c>
      <c r="F59" s="14"/>
      <c r="G59" s="14"/>
      <c r="H59" s="14"/>
      <c r="I59" s="12"/>
      <c r="J59" s="14"/>
      <c r="K59" s="15"/>
      <c r="L59" s="14"/>
      <c r="M59" s="14"/>
    </row>
    <row r="60" spans="1:13" ht="25.5">
      <c r="A60" s="25">
        <v>3</v>
      </c>
      <c r="B60" s="26"/>
      <c r="C60" s="25" t="s">
        <v>183</v>
      </c>
      <c r="D60" s="27" t="s">
        <v>184</v>
      </c>
      <c r="E60" s="28">
        <v>1.27</v>
      </c>
      <c r="F60" s="14"/>
      <c r="G60" s="14"/>
      <c r="H60" s="14"/>
      <c r="I60" s="12"/>
      <c r="J60" s="14"/>
      <c r="K60" s="15"/>
      <c r="L60" s="14"/>
      <c r="M60" s="14"/>
    </row>
    <row r="61" spans="1:13">
      <c r="A61" s="25">
        <v>4</v>
      </c>
      <c r="B61" s="26"/>
      <c r="C61" s="25" t="s">
        <v>185</v>
      </c>
      <c r="D61" s="27" t="s">
        <v>186</v>
      </c>
      <c r="E61" s="28">
        <v>0.4</v>
      </c>
      <c r="F61" s="14"/>
      <c r="G61" s="14"/>
      <c r="H61" s="14"/>
      <c r="I61" s="12"/>
      <c r="J61" s="14"/>
      <c r="K61" s="15"/>
      <c r="L61" s="14"/>
      <c r="M61" s="14"/>
    </row>
    <row r="62" spans="1:13" ht="25.5">
      <c r="A62" s="25">
        <v>5</v>
      </c>
      <c r="B62" s="26"/>
      <c r="C62" s="25" t="s">
        <v>187</v>
      </c>
      <c r="D62" s="27" t="s">
        <v>188</v>
      </c>
      <c r="E62" s="28">
        <v>1.23</v>
      </c>
      <c r="F62" s="14"/>
      <c r="G62" s="14"/>
      <c r="H62" s="14"/>
      <c r="I62" s="12"/>
      <c r="J62" s="14"/>
      <c r="K62" s="15"/>
      <c r="L62" s="14"/>
      <c r="M62" s="14"/>
    </row>
    <row r="63" spans="1:13" ht="15">
      <c r="A63" s="25">
        <v>6</v>
      </c>
      <c r="B63" s="26"/>
      <c r="C63" s="25" t="s">
        <v>189</v>
      </c>
      <c r="D63" s="27" t="s">
        <v>190</v>
      </c>
      <c r="E63" s="28">
        <v>7.4</v>
      </c>
      <c r="F63" s="14"/>
      <c r="G63" s="14"/>
      <c r="H63" s="14"/>
      <c r="I63" s="71" t="s">
        <v>1</v>
      </c>
      <c r="J63" s="71"/>
      <c r="K63" s="71"/>
      <c r="L63" s="71"/>
      <c r="M63" s="14"/>
    </row>
    <row r="64" spans="1:13" ht="14.25" customHeight="1">
      <c r="A64" s="25">
        <v>7</v>
      </c>
      <c r="B64" s="26"/>
      <c r="C64" s="25" t="s">
        <v>191</v>
      </c>
      <c r="D64" s="67" t="s">
        <v>192</v>
      </c>
      <c r="E64" s="28">
        <v>3</v>
      </c>
      <c r="F64" s="14"/>
      <c r="G64" s="14"/>
      <c r="H64" s="14"/>
      <c r="I64" s="66" t="s">
        <v>5</v>
      </c>
      <c r="J64" s="66"/>
      <c r="K64" s="66"/>
      <c r="L64" s="66"/>
      <c r="M64" s="14"/>
    </row>
    <row r="65" spans="1:13">
      <c r="A65" s="25">
        <v>8</v>
      </c>
      <c r="B65" s="26"/>
      <c r="C65" s="25" t="s">
        <v>193</v>
      </c>
      <c r="D65" s="68"/>
      <c r="E65" s="28">
        <v>0.65</v>
      </c>
      <c r="F65" s="14"/>
      <c r="G65" s="14"/>
      <c r="H65" s="14"/>
      <c r="I65" s="66"/>
      <c r="J65" s="66"/>
      <c r="K65" s="66"/>
      <c r="L65" s="66"/>
      <c r="M65" s="14"/>
    </row>
    <row r="66" spans="1:13">
      <c r="A66" s="25">
        <v>9</v>
      </c>
      <c r="B66" s="26"/>
      <c r="C66" s="25" t="s">
        <v>194</v>
      </c>
      <c r="D66" s="69"/>
      <c r="E66" s="28">
        <v>3.5</v>
      </c>
      <c r="F66" s="14"/>
      <c r="G66" s="14"/>
      <c r="H66" s="14"/>
      <c r="I66" s="66"/>
      <c r="J66" s="66"/>
      <c r="K66" s="66"/>
      <c r="L66" s="66"/>
      <c r="M66" s="14"/>
    </row>
    <row r="67" spans="1:13">
      <c r="A67" s="25"/>
      <c r="B67" s="26"/>
      <c r="C67" s="29" t="s">
        <v>195</v>
      </c>
      <c r="D67" s="30"/>
      <c r="E67" s="31">
        <v>24.996972374798034</v>
      </c>
      <c r="F67" s="14"/>
      <c r="G67" s="14"/>
      <c r="H67" s="14"/>
      <c r="I67" s="66"/>
      <c r="J67" s="66"/>
      <c r="K67" s="66"/>
      <c r="L67" s="66"/>
      <c r="M67" s="14"/>
    </row>
    <row r="68" spans="1:13">
      <c r="A68" s="70" t="s">
        <v>196</v>
      </c>
      <c r="B68" s="70"/>
      <c r="C68" s="70"/>
      <c r="D68" s="70"/>
      <c r="E68" s="32"/>
      <c r="F68" s="14"/>
      <c r="G68" s="14"/>
      <c r="H68" s="14"/>
      <c r="I68" s="66"/>
      <c r="J68" s="66"/>
      <c r="K68" s="66"/>
      <c r="L68" s="66"/>
      <c r="M68" s="14"/>
    </row>
    <row r="69" spans="1:13">
      <c r="A69" s="14"/>
      <c r="B69" s="14"/>
      <c r="C69" s="14"/>
      <c r="D69" s="16"/>
      <c r="E69" s="14"/>
      <c r="F69" s="14"/>
      <c r="G69" s="14"/>
      <c r="H69" s="14"/>
      <c r="I69" s="66"/>
      <c r="J69" s="66"/>
      <c r="K69" s="66"/>
      <c r="L69" s="66"/>
      <c r="M69" s="14"/>
    </row>
    <row r="70" spans="1:13">
      <c r="A70" s="14"/>
      <c r="B70" s="14"/>
      <c r="C70" s="14"/>
      <c r="D70" s="16"/>
      <c r="E70" s="14"/>
      <c r="F70" s="14"/>
      <c r="G70" s="14"/>
      <c r="H70" s="14"/>
      <c r="I70" s="66"/>
      <c r="J70" s="66"/>
      <c r="K70" s="66"/>
      <c r="L70" s="66"/>
      <c r="M70" s="14"/>
    </row>
    <row r="71" spans="1:13">
      <c r="A71" s="14"/>
      <c r="B71" s="14"/>
      <c r="C71" s="14"/>
      <c r="D71" s="16"/>
      <c r="E71" s="14"/>
      <c r="F71" s="14"/>
      <c r="G71" s="14"/>
      <c r="H71" s="14"/>
      <c r="I71" s="66"/>
      <c r="J71" s="66"/>
      <c r="K71" s="66"/>
      <c r="L71" s="66"/>
      <c r="M71" s="14"/>
    </row>
    <row r="72" spans="1:13">
      <c r="A72" s="14"/>
      <c r="B72" s="14"/>
      <c r="C72" s="14"/>
      <c r="D72" s="16"/>
      <c r="E72" s="14"/>
      <c r="F72" s="14"/>
      <c r="G72" s="14"/>
      <c r="H72" s="14"/>
      <c r="I72" s="66"/>
      <c r="J72" s="66"/>
      <c r="K72" s="66"/>
      <c r="L72" s="66"/>
      <c r="M72" s="14"/>
    </row>
    <row r="73" spans="1:13">
      <c r="A73" s="14"/>
      <c r="B73" s="14"/>
      <c r="C73" s="14"/>
      <c r="D73" s="16"/>
      <c r="E73" s="14"/>
      <c r="F73" s="14"/>
      <c r="G73" s="14"/>
      <c r="H73" s="14"/>
      <c r="I73" s="66"/>
      <c r="J73" s="66"/>
      <c r="K73" s="66"/>
      <c r="L73" s="66"/>
      <c r="M73" s="14"/>
    </row>
    <row r="74" spans="1:13" ht="96.75" customHeight="1">
      <c r="A74" s="13"/>
      <c r="B74" s="13"/>
      <c r="C74" s="13"/>
      <c r="D74" s="13"/>
      <c r="E74" s="13"/>
      <c r="F74" s="13"/>
      <c r="G74" s="13"/>
      <c r="H74" s="13"/>
      <c r="I74" s="66"/>
      <c r="J74" s="66"/>
      <c r="K74" s="66"/>
      <c r="L74" s="66"/>
      <c r="M74" s="13"/>
    </row>
    <row r="75" spans="1:13" ht="69.95" customHeight="1">
      <c r="A75" s="65" t="s">
        <v>173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</row>
  </sheetData>
  <mergeCells count="27">
    <mergeCell ref="I58:J58"/>
    <mergeCell ref="K58:M58"/>
    <mergeCell ref="A75:M75"/>
    <mergeCell ref="I64:L74"/>
    <mergeCell ref="D64:D66"/>
    <mergeCell ref="A68:D68"/>
    <mergeCell ref="I63:L63"/>
    <mergeCell ref="I56:J56"/>
    <mergeCell ref="K56:M56"/>
    <mergeCell ref="I57:J57"/>
    <mergeCell ref="K57:M57"/>
    <mergeCell ref="A3:M3"/>
    <mergeCell ref="A4:A5"/>
    <mergeCell ref="B4:B5"/>
    <mergeCell ref="C4:C5"/>
    <mergeCell ref="D4:D5"/>
    <mergeCell ref="E4:E5"/>
    <mergeCell ref="F4:F5"/>
    <mergeCell ref="G4:I4"/>
    <mergeCell ref="J4:L4"/>
    <mergeCell ref="M4:M5"/>
    <mergeCell ref="E1:F1"/>
    <mergeCell ref="G1:I1"/>
    <mergeCell ref="J1:M1"/>
    <mergeCell ref="E2:F2"/>
    <mergeCell ref="G2:I2"/>
    <mergeCell ref="J2:M2"/>
  </mergeCells>
  <pageMargins left="0.5" right="0.5" top="1" bottom="1" header="0.5" footer="0.5"/>
  <pageSetup paperSize="9" fitToHeight="0" orientation="landscape"/>
  <headerFooter>
    <oddHeader>&amp;L &amp;CUFSM
CNPJ: 95.591.764/0001-05 &amp;R</oddHeader>
    <oddFooter>&amp;L &amp;CAvenida Roraima Cidade Universitária - Camobi - Santa Maria / RS
(55) 9966-28508 / pedro.junior@ufsm.br 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zoomScale="115" zoomScaleNormal="100" zoomScaleSheetLayoutView="115" workbookViewId="0">
      <selection activeCell="E26" sqref="E26"/>
    </sheetView>
  </sheetViews>
  <sheetFormatPr defaultRowHeight="12.75"/>
  <cols>
    <col min="1" max="1" width="2.375" style="51" customWidth="1"/>
    <col min="2" max="2" width="23.5" style="52" customWidth="1"/>
    <col min="3" max="3" width="7.875" style="53" customWidth="1"/>
    <col min="4" max="4" width="9.375" style="46" customWidth="1"/>
    <col min="5" max="5" width="10.25" style="49" customWidth="1"/>
    <col min="6" max="6" width="10.125" style="49" bestFit="1" customWidth="1"/>
    <col min="7" max="16384" width="9" style="49"/>
  </cols>
  <sheetData>
    <row r="1" spans="1:5" s="33" customFormat="1" ht="15.75" customHeight="1">
      <c r="A1" s="72" t="s">
        <v>197</v>
      </c>
      <c r="B1" s="73"/>
      <c r="C1" s="73"/>
      <c r="D1" s="74"/>
    </row>
    <row r="2" spans="1:5" s="33" customFormat="1" ht="15" customHeight="1">
      <c r="A2" s="75"/>
      <c r="B2" s="76"/>
      <c r="C2" s="76"/>
      <c r="D2" s="34"/>
    </row>
    <row r="3" spans="1:5" s="38" customFormat="1" ht="18" customHeight="1">
      <c r="A3" s="35" t="s">
        <v>198</v>
      </c>
      <c r="B3" s="36" t="s">
        <v>199</v>
      </c>
      <c r="C3" s="36" t="s">
        <v>200</v>
      </c>
      <c r="D3" s="37" t="s">
        <v>195</v>
      </c>
    </row>
    <row r="4" spans="1:5" s="40" customFormat="1" ht="17.25" customHeight="1">
      <c r="A4" s="77">
        <v>1</v>
      </c>
      <c r="B4" s="78" t="str">
        <f>'Orçamento Sintético'!D6</f>
        <v>SERVIÇOS PRELIMINARES</v>
      </c>
      <c r="C4" s="39">
        <v>1</v>
      </c>
      <c r="D4" s="39">
        <f>SUM(C4:C4)</f>
        <v>1</v>
      </c>
    </row>
    <row r="5" spans="1:5" s="40" customFormat="1" ht="18" customHeight="1">
      <c r="A5" s="77"/>
      <c r="B5" s="78"/>
      <c r="C5" s="41">
        <f>C4*$D$5</f>
        <v>12081.52</v>
      </c>
      <c r="D5" s="42">
        <f>'Orçamento Sintético'!L6</f>
        <v>12081.52</v>
      </c>
    </row>
    <row r="6" spans="1:5" s="40" customFormat="1" ht="14.25" customHeight="1">
      <c r="A6" s="77">
        <v>2</v>
      </c>
      <c r="B6" s="78" t="str">
        <f>'Orçamento Sintético'!D11</f>
        <v>REVESTIMENTOS</v>
      </c>
      <c r="C6" s="39">
        <v>1</v>
      </c>
      <c r="D6" s="39">
        <f>SUM(C6:C6)</f>
        <v>1</v>
      </c>
    </row>
    <row r="7" spans="1:5" s="40" customFormat="1" ht="14.25" customHeight="1">
      <c r="A7" s="77"/>
      <c r="B7" s="78"/>
      <c r="C7" s="41">
        <f>C6*$D$7</f>
        <v>7827.11</v>
      </c>
      <c r="D7" s="42">
        <f>'Orçamento Sintético'!L11</f>
        <v>7827.11</v>
      </c>
    </row>
    <row r="8" spans="1:5" s="43" customFormat="1" ht="18" customHeight="1">
      <c r="A8" s="77">
        <v>3</v>
      </c>
      <c r="B8" s="78" t="str">
        <f>'Orçamento Sintético'!D15</f>
        <v>PINTURA</v>
      </c>
      <c r="C8" s="39">
        <v>1</v>
      </c>
      <c r="D8" s="39">
        <f>SUM(C8:C8)</f>
        <v>1</v>
      </c>
    </row>
    <row r="9" spans="1:5" s="43" customFormat="1" ht="16.5" customHeight="1">
      <c r="A9" s="77"/>
      <c r="B9" s="78"/>
      <c r="C9" s="41">
        <f>C8*$D$9</f>
        <v>4493.3399999999992</v>
      </c>
      <c r="D9" s="42">
        <f>'Orçamento Sintético'!L15</f>
        <v>4493.3399999999992</v>
      </c>
    </row>
    <row r="10" spans="1:5" s="43" customFormat="1" ht="16.5" customHeight="1">
      <c r="A10" s="77">
        <v>4</v>
      </c>
      <c r="B10" s="78" t="str">
        <f>'Orçamento Sintético'!D22</f>
        <v>PISO</v>
      </c>
      <c r="C10" s="39">
        <v>1</v>
      </c>
      <c r="D10" s="39" t="e">
        <f>SUM(#REF!)</f>
        <v>#REF!</v>
      </c>
    </row>
    <row r="11" spans="1:5" s="43" customFormat="1" ht="15.75" customHeight="1">
      <c r="A11" s="77"/>
      <c r="B11" s="78"/>
      <c r="C11" s="41">
        <f>C10*$D$11</f>
        <v>4168.71</v>
      </c>
      <c r="D11" s="42">
        <f>'Orçamento Sintético'!L22</f>
        <v>4168.71</v>
      </c>
    </row>
    <row r="12" spans="1:5" s="43" customFormat="1" ht="15" customHeight="1">
      <c r="A12" s="77">
        <v>5</v>
      </c>
      <c r="B12" s="78" t="str">
        <f>'Orçamento Sintético'!D24</f>
        <v>INSTALAÇÕES ELÉTRICAS</v>
      </c>
      <c r="C12" s="39">
        <v>1</v>
      </c>
      <c r="D12" s="39">
        <f>SUM(C12:C12)</f>
        <v>1</v>
      </c>
    </row>
    <row r="13" spans="1:5" s="43" customFormat="1" ht="15.75" customHeight="1">
      <c r="A13" s="77"/>
      <c r="B13" s="78"/>
      <c r="C13" s="41">
        <f>C12*$D$13</f>
        <v>21833.14</v>
      </c>
      <c r="D13" s="42">
        <f>'Orçamento Sintético'!L24</f>
        <v>21833.14</v>
      </c>
    </row>
    <row r="14" spans="1:5" s="43" customFormat="1" ht="15" customHeight="1">
      <c r="A14" s="77">
        <v>6</v>
      </c>
      <c r="B14" s="78" t="str">
        <f>'Orçamento Sintético'!D47</f>
        <v>SERVIÇOS COMPLEMENTARES</v>
      </c>
      <c r="C14" s="39">
        <v>1</v>
      </c>
      <c r="D14" s="39">
        <f>SUM(C14:C14)</f>
        <v>1</v>
      </c>
    </row>
    <row r="15" spans="1:5" s="43" customFormat="1" ht="15.75" customHeight="1">
      <c r="A15" s="77"/>
      <c r="B15" s="78"/>
      <c r="C15" s="41">
        <f>C14*$D$15</f>
        <v>23369.950000000004</v>
      </c>
      <c r="D15" s="42">
        <f>'Orçamento Sintético'!L47</f>
        <v>23369.950000000004</v>
      </c>
    </row>
    <row r="16" spans="1:5" s="43" customFormat="1" ht="18" customHeight="1">
      <c r="A16" s="44"/>
      <c r="B16" s="44"/>
      <c r="C16" s="45">
        <f>C5+C7+C9+C11+C13+C15</f>
        <v>73773.77</v>
      </c>
      <c r="D16" s="45">
        <f>D5+D7+D9+D11+D13+D15</f>
        <v>73773.77</v>
      </c>
      <c r="E16" s="46"/>
    </row>
    <row r="17" spans="1:6">
      <c r="A17" s="79" t="s">
        <v>201</v>
      </c>
      <c r="B17" s="79"/>
      <c r="C17" s="47"/>
      <c r="D17" s="48">
        <f>'Orçamento Sintético'!L54</f>
        <v>73773.77</v>
      </c>
      <c r="F17" s="50"/>
    </row>
    <row r="19" spans="1:6" ht="12.75" customHeight="1">
      <c r="D19" s="54"/>
    </row>
  </sheetData>
  <mergeCells count="15">
    <mergeCell ref="A17:B17"/>
    <mergeCell ref="A14:A15"/>
    <mergeCell ref="B14:B15"/>
    <mergeCell ref="A8:A9"/>
    <mergeCell ref="B8:B9"/>
    <mergeCell ref="A10:A11"/>
    <mergeCell ref="B10:B11"/>
    <mergeCell ref="A12:A13"/>
    <mergeCell ref="B12:B13"/>
    <mergeCell ref="A1:D1"/>
    <mergeCell ref="A2:C2"/>
    <mergeCell ref="A4:A5"/>
    <mergeCell ref="B4:B5"/>
    <mergeCell ref="A6:A7"/>
    <mergeCell ref="B6:B7"/>
  </mergeCells>
  <pageMargins left="1.299212598425197" right="0.59055118110236227" top="0.39370078740157483" bottom="0.39370078740157483" header="0.11811023622047245" footer="0.1968503937007874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CRONOGRAMA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Manut</cp:lastModifiedBy>
  <cp:revision>0</cp:revision>
  <cp:lastPrinted>2022-09-22T17:09:27Z</cp:lastPrinted>
  <dcterms:created xsi:type="dcterms:W3CDTF">2022-09-22T17:00:25Z</dcterms:created>
  <dcterms:modified xsi:type="dcterms:W3CDTF">2022-09-22T17:09:49Z</dcterms:modified>
</cp:coreProperties>
</file>